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40" yWindow="270" windowWidth="9345" windowHeight="12120" activeTab="0"/>
  </bookViews>
  <sheets>
    <sheet name="2008 SPHV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 </author>
  </authors>
  <commentList>
    <comment ref="AN2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</t>
        </r>
      </text>
    </comment>
    <comment ref="AP4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</t>
        </r>
      </text>
    </comment>
    <comment ref="AO4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</t>
        </r>
      </text>
    </comment>
    <comment ref="AN22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</t>
        </r>
      </text>
    </comment>
    <comment ref="AO24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</t>
        </r>
      </text>
    </comment>
    <comment ref="AP24" authorId="0">
      <text>
        <r>
          <rPr>
            <b/>
            <sz val="8"/>
            <rFont val="Tahoma"/>
            <family val="0"/>
          </rPr>
          <t>User 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<sst xmlns="http://schemas.openxmlformats.org/spreadsheetml/2006/main" count="198" uniqueCount="92">
  <si>
    <t>Oficiálne priebežné výsledky SPHV 2008 - kategória automobily</t>
  </si>
  <si>
    <t>Účastníci  Slovenského pohára v jazde pravidelnosti  2008</t>
  </si>
  <si>
    <t>Prešov - ŠOV</t>
  </si>
  <si>
    <t>Komárno - ZHV</t>
  </si>
  <si>
    <t>Piešťany - SPHV</t>
  </si>
  <si>
    <t>B. Štiavnica - Glanzenberg</t>
  </si>
  <si>
    <t>Dolný Lopašov - Microrallye</t>
  </si>
  <si>
    <t>L. Mikuláš ORT - Slovak race</t>
  </si>
  <si>
    <t>L. Mikuláš ORT - Inter. race</t>
  </si>
  <si>
    <t>Košice - Bankovský kopec</t>
  </si>
  <si>
    <t>Piešťany - AQ CHEM</t>
  </si>
  <si>
    <t>L. Rovne - Veteran Rallye</t>
  </si>
  <si>
    <t xml:space="preserve">Celkom započítané body SPHV </t>
  </si>
  <si>
    <t>30.- 31. august 2008</t>
  </si>
  <si>
    <t>Kategória</t>
  </si>
  <si>
    <t>Štart. číslo</t>
  </si>
  <si>
    <t>Meno jazdca</t>
  </si>
  <si>
    <t>Spolujazdec</t>
  </si>
  <si>
    <t>Klub</t>
  </si>
  <si>
    <t>Hist. Vozidlo</t>
  </si>
  <si>
    <t>Rok výr.</t>
  </si>
  <si>
    <t>Tr. body</t>
  </si>
  <si>
    <t>Priemer Tr.b/úloha</t>
  </si>
  <si>
    <t>Body SPHV</t>
  </si>
  <si>
    <t>Poradie o absolútneho majstra SR</t>
  </si>
  <si>
    <t>A</t>
  </si>
  <si>
    <t>Petranová Dana, PhDr.</t>
  </si>
  <si>
    <t>Veterán Club Liptov, L.Mikuláš</t>
  </si>
  <si>
    <t>Volga M 21</t>
  </si>
  <si>
    <t>Frišták František</t>
  </si>
  <si>
    <t>Frištáková Eva</t>
  </si>
  <si>
    <t>Automotoklub VCC Piešťany</t>
  </si>
  <si>
    <t>Škoda 1101 Tudor</t>
  </si>
  <si>
    <t>Petran Jaroslav, junior</t>
  </si>
  <si>
    <t>Kováč Ján</t>
  </si>
  <si>
    <t>Škoda 450 Roadster</t>
  </si>
  <si>
    <t>Doppler František</t>
  </si>
  <si>
    <t>Ladická Michaela</t>
  </si>
  <si>
    <t>Mini Cooper Innocenti 1300 Export</t>
  </si>
  <si>
    <t>Ducár Alexander</t>
  </si>
  <si>
    <t>Veterán Šariš Club Prešov</t>
  </si>
  <si>
    <t>Hilman Minx</t>
  </si>
  <si>
    <t>Ladický Miloš, Ing.</t>
  </si>
  <si>
    <t>Ladická Darina, RNDr.</t>
  </si>
  <si>
    <t>Fiat 500 D</t>
  </si>
  <si>
    <t>Čirka Pavol, Ing.</t>
  </si>
  <si>
    <t>Čirková Viera, Mgr.</t>
  </si>
  <si>
    <t>Jaguar MK 2</t>
  </si>
  <si>
    <t>Lukáč Juraj</t>
  </si>
  <si>
    <t>Ondriš Filip, Ing.</t>
  </si>
  <si>
    <t>Kalnovičová Denisa</t>
  </si>
  <si>
    <t>Klub historických vozidiel B. Štiavnica</t>
  </si>
  <si>
    <t>Alfa Romeo 1750 GTV</t>
  </si>
  <si>
    <t>Odzgan Peter, Ing.</t>
  </si>
  <si>
    <t>Americký autoklub Slovensko</t>
  </si>
  <si>
    <t>Žilka Jaroslav</t>
  </si>
  <si>
    <t>Tatra 603 - 2</t>
  </si>
  <si>
    <t>Šudík Dušan</t>
  </si>
  <si>
    <t>SDF Dulov</t>
  </si>
  <si>
    <t>Bazala Marián, Ing.</t>
  </si>
  <si>
    <t>Bazalová Beáta</t>
  </si>
  <si>
    <t>Triumph TR 3 A</t>
  </si>
  <si>
    <t>Láni Ivan, Ing.</t>
  </si>
  <si>
    <t>Oficiálne priebežné výsledky SPHV 2008 - kategória motocykle</t>
  </si>
  <si>
    <t>M</t>
  </si>
  <si>
    <t>Wachal Viliam</t>
  </si>
  <si>
    <t>VCC Nitra</t>
  </si>
  <si>
    <t>Jawa 250 / 11 perák</t>
  </si>
  <si>
    <t>Jawa 350/354</t>
  </si>
  <si>
    <t>ČZ 175 / 501</t>
  </si>
  <si>
    <t>Dneper 11</t>
  </si>
  <si>
    <t>Jawa 250 / 360</t>
  </si>
  <si>
    <t>Laky Tibor</t>
  </si>
  <si>
    <t>KPHV Komárno</t>
  </si>
  <si>
    <t>ČZ 175 / 501+sajdka</t>
  </si>
  <si>
    <t>Sila Marián</t>
  </si>
  <si>
    <t>Automotoklub Ružomberok</t>
  </si>
  <si>
    <t>ČZ 150</t>
  </si>
  <si>
    <t>Odzgan Roman, Ing.</t>
  </si>
  <si>
    <t xml:space="preserve">Cadillac 1959 Cupe de Ville </t>
  </si>
  <si>
    <t>Matulova Jindra</t>
  </si>
  <si>
    <t>Matula Jaroslav, Ing.</t>
  </si>
  <si>
    <t>Automotoklub VCC Piešťany / CZ /</t>
  </si>
  <si>
    <t>Fiat 500 L</t>
  </si>
  <si>
    <t>Maczynski Bohdan</t>
  </si>
  <si>
    <t>Zolnierkiewicz Božena</t>
  </si>
  <si>
    <t>Automobilklub Krakowski / PL /</t>
  </si>
  <si>
    <t>Austin Morris Mini</t>
  </si>
  <si>
    <t>Priemer  TB na úlohu</t>
  </si>
  <si>
    <t>Dobrodenka Pavel</t>
  </si>
  <si>
    <t>Poradie SPHV</t>
  </si>
  <si>
    <t>Oficiálne výsledky  Slovenského pohára v jazde pravidelnosti  2008</t>
  </si>
</sst>
</file>

<file path=xl/styles.xml><?xml version="1.0" encoding="utf-8"?>
<styleSheet xmlns="http://schemas.openxmlformats.org/spreadsheetml/2006/main">
  <numFmts count="3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d/mm/yy"/>
    <numFmt numFmtId="173" formatCode="&quot;Áno&quot;;&quot;Áno&quot;;&quot;Nie&quot;"/>
    <numFmt numFmtId="174" formatCode="&quot;Pravda&quot;;&quot;Pravda&quot;;&quot;Nepravda&quot;"/>
    <numFmt numFmtId="175" formatCode="&quot;Zapnuté&quot;;&quot;Zapnuté&quot;;&quot;Vypnuté&quot;"/>
    <numFmt numFmtId="176" formatCode="0.00_ ;[Red]\-0.00\ "/>
    <numFmt numFmtId="177" formatCode="d/m"/>
    <numFmt numFmtId="178" formatCode="mmm/yyyy"/>
    <numFmt numFmtId="179" formatCode="[$-41B]d\.\ mmmm\ yyyy"/>
    <numFmt numFmtId="180" formatCode="d/m;@"/>
    <numFmt numFmtId="181" formatCode="0.00;[Red]0.00"/>
    <numFmt numFmtId="182" formatCode="#,##0.00\ _S_k"/>
    <numFmt numFmtId="183" formatCode="dd/mm/yy;@"/>
    <numFmt numFmtId="184" formatCode="mm:ss.0;@"/>
    <numFmt numFmtId="185" formatCode="0.000"/>
    <numFmt numFmtId="186" formatCode="h:mm:ss;@"/>
    <numFmt numFmtId="187" formatCode="h:mm;@"/>
    <numFmt numFmtId="188" formatCode="0_ ;[Red]\-0\ "/>
    <numFmt numFmtId="189" formatCode="[$-F400]h:mm:ss\ AM/PM"/>
    <numFmt numFmtId="190" formatCode="[$-F800]dddd\,\ mmmm\ dd\,\ yyyy"/>
    <numFmt numFmtId="191" formatCode="0.0000"/>
    <numFmt numFmtId="192" formatCode="0.0000000"/>
    <numFmt numFmtId="193" formatCode="[$-409]h:mm:ss\ AM/PM;@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22"/>
      <name val="Arial CE"/>
      <family val="0"/>
    </font>
    <font>
      <b/>
      <sz val="10"/>
      <name val="Arial CE"/>
      <family val="0"/>
    </font>
    <font>
      <b/>
      <sz val="11"/>
      <name val="Arial CE"/>
      <family val="2"/>
    </font>
    <font>
      <sz val="10"/>
      <color indexed="9"/>
      <name val="Arial CE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 CE"/>
      <family val="0"/>
    </font>
    <font>
      <b/>
      <sz val="14"/>
      <name val="Arial CE"/>
      <family val="2"/>
    </font>
    <font>
      <b/>
      <sz val="16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b/>
      <sz val="18"/>
      <name val="Times New Roman"/>
      <family val="1"/>
    </font>
    <font>
      <sz val="18"/>
      <name val="Arial CE"/>
      <family val="0"/>
    </font>
    <font>
      <sz val="14"/>
      <name val="Arial CE"/>
      <family val="0"/>
    </font>
    <font>
      <sz val="14"/>
      <name val="Arial"/>
      <family val="2"/>
    </font>
    <font>
      <b/>
      <sz val="8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1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4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/>
    </xf>
    <xf numFmtId="1" fontId="0" fillId="0" borderId="1" xfId="0" applyNumberForma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1" fontId="0" fillId="0" borderId="5" xfId="0" applyNumberFormat="1" applyFont="1" applyFill="1" applyBorder="1" applyAlignment="1">
      <alignment horizontal="center" vertical="center"/>
    </xf>
    <xf numFmtId="1" fontId="0" fillId="0" borderId="5" xfId="0" applyNumberFormat="1" applyFill="1" applyBorder="1" applyAlignment="1">
      <alignment horizontal="center" vertical="center" wrapText="1"/>
    </xf>
    <xf numFmtId="1" fontId="0" fillId="0" borderId="5" xfId="0" applyNumberFormat="1" applyFill="1" applyBorder="1" applyAlignment="1">
      <alignment horizontal="center" vertical="center"/>
    </xf>
    <xf numFmtId="1" fontId="4" fillId="0" borderId="5" xfId="0" applyNumberFormat="1" applyFon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1" fontId="11" fillId="2" borderId="6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1" fontId="11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1" fontId="0" fillId="0" borderId="0" xfId="0" applyNumberFormat="1" applyFill="1" applyAlignment="1">
      <alignment vertical="center"/>
    </xf>
    <xf numFmtId="1" fontId="0" fillId="0" borderId="0" xfId="0" applyNumberFormat="1" applyAlignment="1">
      <alignment vertical="center"/>
    </xf>
    <xf numFmtId="1" fontId="0" fillId="0" borderId="1" xfId="0" applyNumberFormat="1" applyFill="1" applyBorder="1" applyAlignment="1">
      <alignment vertical="center"/>
    </xf>
    <xf numFmtId="0" fontId="7" fillId="2" borderId="1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6" xfId="0" applyNumberFormat="1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" fontId="10" fillId="0" borderId="6" xfId="0" applyNumberFormat="1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2" fontId="0" fillId="0" borderId="6" xfId="0" applyNumberFormat="1" applyFill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" fontId="0" fillId="0" borderId="6" xfId="0" applyNumberFormat="1" applyFont="1" applyFill="1" applyBorder="1" applyAlignment="1">
      <alignment horizontal="center" vertical="center"/>
    </xf>
    <xf numFmtId="1" fontId="10" fillId="0" borderId="13" xfId="0" applyNumberFormat="1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2" fontId="0" fillId="5" borderId="6" xfId="0" applyNumberFormat="1" applyFont="1" applyFill="1" applyBorder="1" applyAlignment="1">
      <alignment horizontal="center" vertical="center"/>
    </xf>
    <xf numFmtId="1" fontId="10" fillId="5" borderId="6" xfId="0" applyNumberFormat="1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2" fontId="0" fillId="5" borderId="1" xfId="0" applyNumberFormat="1" applyFont="1" applyFill="1" applyBorder="1" applyAlignment="1">
      <alignment horizontal="center" vertical="center"/>
    </xf>
    <xf numFmtId="1" fontId="10" fillId="5" borderId="1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1" fontId="0" fillId="5" borderId="1" xfId="0" applyNumberFormat="1" applyFont="1" applyFill="1" applyBorder="1" applyAlignment="1">
      <alignment horizontal="center" vertical="center"/>
    </xf>
    <xf numFmtId="2" fontId="0" fillId="5" borderId="1" xfId="0" applyNumberFormat="1" applyFill="1" applyBorder="1" applyAlignment="1">
      <alignment horizontal="center" vertical="center"/>
    </xf>
    <xf numFmtId="2" fontId="10" fillId="3" borderId="6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2" fontId="0" fillId="0" borderId="6" xfId="20" applyNumberFormat="1" applyFont="1" applyFill="1" applyBorder="1" applyAlignment="1">
      <alignment horizontal="center" vertical="center"/>
      <protection/>
    </xf>
    <xf numFmtId="1" fontId="10" fillId="0" borderId="6" xfId="20" applyNumberFormat="1" applyFont="1" applyFill="1" applyBorder="1" applyAlignment="1">
      <alignment horizontal="center" vertical="center"/>
      <protection/>
    </xf>
    <xf numFmtId="0" fontId="0" fillId="5" borderId="1" xfId="0" applyFill="1" applyBorder="1" applyAlignment="1">
      <alignment horizontal="center" vertical="center"/>
    </xf>
    <xf numFmtId="2" fontId="0" fillId="5" borderId="6" xfId="20" applyNumberFormat="1" applyFont="1" applyFill="1" applyBorder="1" applyAlignment="1">
      <alignment horizontal="center" vertical="center"/>
      <protection/>
    </xf>
    <xf numFmtId="1" fontId="10" fillId="5" borderId="6" xfId="20" applyNumberFormat="1" applyFont="1" applyFill="1" applyBorder="1" applyAlignment="1">
      <alignment horizontal="center" vertical="center"/>
      <protection/>
    </xf>
    <xf numFmtId="1" fontId="10" fillId="0" borderId="1" xfId="20" applyNumberFormat="1" applyFont="1" applyFill="1" applyBorder="1" applyAlignment="1">
      <alignment horizontal="center" vertical="center"/>
      <protection/>
    </xf>
    <xf numFmtId="1" fontId="11" fillId="2" borderId="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190" fontId="4" fillId="7" borderId="1" xfId="0" applyNumberFormat="1" applyFont="1" applyFill="1" applyBorder="1" applyAlignment="1">
      <alignment horizontal="center" vertical="center"/>
    </xf>
    <xf numFmtId="1" fontId="4" fillId="7" borderId="16" xfId="0" applyNumberFormat="1" applyFont="1" applyFill="1" applyBorder="1" applyAlignment="1">
      <alignment horizontal="center" vertical="center"/>
    </xf>
    <xf numFmtId="1" fontId="4" fillId="0" borderId="6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 wrapText="1"/>
    </xf>
    <xf numFmtId="1" fontId="0" fillId="0" borderId="15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0" fillId="4" borderId="15" xfId="0" applyFont="1" applyFill="1" applyBorder="1" applyAlignment="1">
      <alignment horizontal="center" vertical="center" wrapText="1"/>
    </xf>
    <xf numFmtId="0" fontId="5" fillId="8" borderId="18" xfId="0" applyFont="1" applyFill="1" applyBorder="1" applyAlignment="1">
      <alignment horizontal="center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0" fillId="7" borderId="18" xfId="0" applyFill="1" applyBorder="1" applyAlignment="1">
      <alignment vertical="center"/>
    </xf>
    <xf numFmtId="0" fontId="0" fillId="7" borderId="6" xfId="0" applyFill="1" applyBorder="1" applyAlignment="1">
      <alignment vertical="center"/>
    </xf>
    <xf numFmtId="0" fontId="0" fillId="4" borderId="15" xfId="0" applyFont="1" applyFill="1" applyBorder="1" applyAlignment="1">
      <alignment horizontal="center" vertical="center" wrapText="1"/>
    </xf>
    <xf numFmtId="1" fontId="4" fillId="3" borderId="5" xfId="0" applyNumberFormat="1" applyFont="1" applyFill="1" applyBorder="1" applyAlignment="1">
      <alignment horizontal="center" vertical="center" wrapText="1"/>
    </xf>
    <xf numFmtId="1" fontId="0" fillId="0" borderId="20" xfId="0" applyNumberFormat="1" applyBorder="1" applyAlignment="1">
      <alignment horizontal="center" vertical="center" wrapText="1"/>
    </xf>
    <xf numFmtId="190" fontId="4" fillId="7" borderId="1" xfId="0" applyNumberFormat="1" applyFont="1" applyFill="1" applyBorder="1" applyAlignment="1">
      <alignment horizontal="center" vertical="center"/>
    </xf>
    <xf numFmtId="190" fontId="4" fillId="7" borderId="4" xfId="0" applyNumberFormat="1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 wrapText="1"/>
    </xf>
    <xf numFmtId="0" fontId="0" fillId="4" borderId="22" xfId="0" applyFont="1" applyFill="1" applyBorder="1" applyAlignment="1">
      <alignment/>
    </xf>
    <xf numFmtId="0" fontId="21" fillId="4" borderId="1" xfId="0" applyFont="1" applyFill="1" applyBorder="1" applyAlignment="1">
      <alignment horizontal="center" vertical="center"/>
    </xf>
    <xf numFmtId="0" fontId="20" fillId="4" borderId="15" xfId="0" applyFont="1" applyFill="1" applyBorder="1" applyAlignment="1">
      <alignment horizontal="center" vertical="center"/>
    </xf>
    <xf numFmtId="1" fontId="4" fillId="7" borderId="16" xfId="0" applyNumberFormat="1" applyFont="1" applyFill="1" applyBorder="1" applyAlignment="1">
      <alignment horizontal="center" vertical="center"/>
    </xf>
    <xf numFmtId="1" fontId="4" fillId="7" borderId="2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8" fillId="7" borderId="24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vertical="center"/>
    </xf>
    <xf numFmtId="0" fontId="19" fillId="7" borderId="26" xfId="0" applyFont="1" applyFill="1" applyBorder="1" applyAlignment="1">
      <alignment vertical="center"/>
    </xf>
    <xf numFmtId="0" fontId="19" fillId="7" borderId="27" xfId="0" applyFont="1" applyFill="1" applyBorder="1" applyAlignment="1">
      <alignment vertical="center"/>
    </xf>
    <xf numFmtId="0" fontId="0" fillId="7" borderId="28" xfId="0" applyFill="1" applyBorder="1" applyAlignment="1">
      <alignment vertical="center"/>
    </xf>
    <xf numFmtId="0" fontId="0" fillId="7" borderId="14" xfId="0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 wrapText="1"/>
    </xf>
    <xf numFmtId="0" fontId="0" fillId="4" borderId="29" xfId="0" applyFont="1" applyFill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 3" xfId="20"/>
    <cellStyle name="Normal_ZadanaPriemRychlost_RucneMeranie" xfId="21"/>
    <cellStyle name="Percent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ldtimer\2008%20SPHV\2008%20V&#253;sled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8 Komárno Neof. V. SPHV A"/>
      <sheetName val="2008 Komárno Neof. V. SPHV  M"/>
      <sheetName val="2008 Komárno neoficialne vysled"/>
      <sheetName val="2008 Komárno oficialne vysledky"/>
      <sheetName val="2008 Prešov Neof. výsledky"/>
      <sheetName val="2008 Prešov Oficiálne výsledky"/>
      <sheetName val="2008 SPHV"/>
      <sheetName val="2008 SVR Neof. výsledky 1.etapa"/>
      <sheetName val="2008 SVR Neof. výsledky 2.etapa"/>
      <sheetName val="2008 SVR Neof. výsl. 1.etapa"/>
      <sheetName val="2008 SVR Neof. výsl. 2.etapa"/>
      <sheetName val="2008 Piešťan Neof. výsledky"/>
    </sheetNames>
    <sheetDataSet>
      <sheetData sheetId="5">
        <row r="22">
          <cell r="S22">
            <v>112.9999999999999</v>
          </cell>
        </row>
        <row r="23">
          <cell r="S23">
            <v>220.00000000000347</v>
          </cell>
        </row>
        <row r="24">
          <cell r="S24">
            <v>6524</v>
          </cell>
        </row>
        <row r="32">
          <cell r="S32">
            <v>255.99999999999454</v>
          </cell>
        </row>
        <row r="33">
          <cell r="E33" t="str">
            <v>Mihok Marko, Ing</v>
          </cell>
          <cell r="S33">
            <v>3937.000000000001</v>
          </cell>
        </row>
        <row r="34">
          <cell r="E34" t="str">
            <v>Boroň Ľubomír</v>
          </cell>
          <cell r="S34">
            <v>7136.00000000001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5"/>
  <dimension ref="A1:AP35"/>
  <sheetViews>
    <sheetView tabSelected="1" workbookViewId="0" topLeftCell="A2">
      <pane xSplit="4" ySplit="2" topLeftCell="E4" activePane="bottomRight" state="frozen"/>
      <selection pane="topLeft" activeCell="A2" sqref="A2"/>
      <selection pane="topRight" activeCell="E2" sqref="E2"/>
      <selection pane="bottomLeft" activeCell="A4" sqref="A4"/>
      <selection pane="bottomRight" activeCell="A2" sqref="A2:H3"/>
    </sheetView>
  </sheetViews>
  <sheetFormatPr defaultColWidth="9.00390625" defaultRowHeight="12.75"/>
  <cols>
    <col min="1" max="1" width="8.125" style="2" customWidth="1"/>
    <col min="2" max="2" width="5.875" style="31" customWidth="1"/>
    <col min="3" max="3" width="5.75390625" style="32" customWidth="1"/>
    <col min="4" max="4" width="23.125" style="35" customWidth="1"/>
    <col min="5" max="5" width="22.25390625" style="35" customWidth="1"/>
    <col min="6" max="6" width="20.125" style="35" customWidth="1"/>
    <col min="7" max="7" width="19.625" style="35" customWidth="1"/>
    <col min="8" max="8" width="7.00390625" style="35" customWidth="1"/>
    <col min="9" max="9" width="5.875" style="35" customWidth="1"/>
    <col min="10" max="10" width="8.125" style="33" customWidth="1"/>
    <col min="11" max="11" width="5.875" style="34" customWidth="1"/>
    <col min="12" max="12" width="5.875" style="33" customWidth="1"/>
    <col min="13" max="13" width="10.125" style="33" customWidth="1"/>
    <col min="14" max="14" width="6.75390625" style="33" customWidth="1"/>
    <col min="15" max="15" width="6.375" style="33" customWidth="1"/>
    <col min="16" max="16" width="8.00390625" style="36" customWidth="1"/>
    <col min="17" max="17" width="7.125" style="33" customWidth="1"/>
    <col min="18" max="18" width="8.125" style="31" customWidth="1"/>
    <col min="19" max="19" width="10.00390625" style="2" customWidth="1"/>
    <col min="20" max="20" width="9.625" style="2" customWidth="1"/>
    <col min="21" max="21" width="7.375" style="2" customWidth="1"/>
    <col min="22" max="22" width="10.875" style="2" customWidth="1"/>
    <col min="23" max="23" width="9.625" style="2" customWidth="1"/>
    <col min="24" max="24" width="7.00390625" style="2" customWidth="1"/>
    <col min="25" max="25" width="11.25390625" style="2" customWidth="1"/>
    <col min="26" max="26" width="9.125" style="2" customWidth="1"/>
    <col min="27" max="27" width="8.875" style="2" customWidth="1"/>
    <col min="28" max="28" width="10.25390625" style="2" customWidth="1"/>
    <col min="29" max="30" width="8.00390625" style="2" customWidth="1"/>
    <col min="31" max="31" width="6.875" style="2" customWidth="1"/>
    <col min="32" max="32" width="8.25390625" style="2" customWidth="1"/>
    <col min="33" max="33" width="6.875" style="2" customWidth="1"/>
    <col min="34" max="34" width="6.25390625" style="65" customWidth="1"/>
    <col min="35" max="35" width="9.75390625" style="2" customWidth="1"/>
    <col min="36" max="36" width="7.625" style="2" customWidth="1"/>
    <col min="37" max="37" width="10.125" style="2" customWidth="1"/>
    <col min="38" max="38" width="9.125" style="2" customWidth="1"/>
    <col min="39" max="39" width="8.125" style="2" customWidth="1"/>
    <col min="40" max="40" width="11.75390625" style="2" customWidth="1"/>
    <col min="41" max="41" width="9.125" style="2" customWidth="1"/>
    <col min="42" max="42" width="13.125" style="2" customWidth="1"/>
    <col min="43" max="16384" width="9.125" style="2" customWidth="1"/>
  </cols>
  <sheetData>
    <row r="1" spans="1:42" s="1" customFormat="1" ht="53.25" customHeight="1" hidden="1" thickBot="1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</row>
    <row r="2" spans="1:42" ht="24" customHeight="1">
      <c r="A2" s="140" t="s">
        <v>91</v>
      </c>
      <c r="B2" s="141"/>
      <c r="C2" s="141"/>
      <c r="D2" s="141"/>
      <c r="E2" s="141"/>
      <c r="F2" s="141"/>
      <c r="G2" s="141"/>
      <c r="H2" s="141"/>
      <c r="I2" s="136" t="s">
        <v>2</v>
      </c>
      <c r="J2" s="136"/>
      <c r="K2" s="136"/>
      <c r="L2" s="136" t="s">
        <v>3</v>
      </c>
      <c r="M2" s="136"/>
      <c r="N2" s="136"/>
      <c r="O2" s="136" t="s">
        <v>4</v>
      </c>
      <c r="P2" s="136"/>
      <c r="Q2" s="136"/>
      <c r="R2" s="136" t="s">
        <v>5</v>
      </c>
      <c r="S2" s="136"/>
      <c r="T2" s="136"/>
      <c r="U2" s="136" t="s">
        <v>6</v>
      </c>
      <c r="V2" s="136"/>
      <c r="W2" s="136"/>
      <c r="X2" s="136" t="s">
        <v>7</v>
      </c>
      <c r="Y2" s="136"/>
      <c r="Z2" s="136"/>
      <c r="AA2" s="136" t="s">
        <v>8</v>
      </c>
      <c r="AB2" s="136"/>
      <c r="AC2" s="136"/>
      <c r="AD2" s="109"/>
      <c r="AE2" s="136" t="s">
        <v>10</v>
      </c>
      <c r="AF2" s="136"/>
      <c r="AG2" s="136"/>
      <c r="AH2" s="136" t="s">
        <v>11</v>
      </c>
      <c r="AI2" s="136"/>
      <c r="AJ2" s="136"/>
      <c r="AK2" s="136" t="s">
        <v>9</v>
      </c>
      <c r="AL2" s="136"/>
      <c r="AM2" s="137"/>
      <c r="AN2" s="122" t="s">
        <v>12</v>
      </c>
      <c r="AO2" s="125"/>
      <c r="AP2" s="144"/>
    </row>
    <row r="3" spans="1:42" ht="26.25" customHeight="1">
      <c r="A3" s="142"/>
      <c r="B3" s="143"/>
      <c r="C3" s="143"/>
      <c r="D3" s="143"/>
      <c r="E3" s="143"/>
      <c r="F3" s="143"/>
      <c r="G3" s="143"/>
      <c r="H3" s="143"/>
      <c r="I3" s="130">
        <v>39242</v>
      </c>
      <c r="J3" s="130"/>
      <c r="K3" s="130"/>
      <c r="L3" s="130">
        <v>39627</v>
      </c>
      <c r="M3" s="130"/>
      <c r="N3" s="130"/>
      <c r="O3" s="130">
        <v>39662</v>
      </c>
      <c r="P3" s="130"/>
      <c r="Q3" s="130"/>
      <c r="R3" s="130">
        <v>39669</v>
      </c>
      <c r="S3" s="130"/>
      <c r="T3" s="130"/>
      <c r="U3" s="130">
        <v>39676</v>
      </c>
      <c r="V3" s="130"/>
      <c r="W3" s="130"/>
      <c r="X3" s="130">
        <v>39689</v>
      </c>
      <c r="Y3" s="130"/>
      <c r="Z3" s="130"/>
      <c r="AA3" s="130" t="s">
        <v>13</v>
      </c>
      <c r="AB3" s="130"/>
      <c r="AC3" s="130"/>
      <c r="AD3" s="108"/>
      <c r="AE3" s="130">
        <v>39704</v>
      </c>
      <c r="AF3" s="130"/>
      <c r="AG3" s="130"/>
      <c r="AH3" s="130">
        <v>39711</v>
      </c>
      <c r="AI3" s="130"/>
      <c r="AJ3" s="130"/>
      <c r="AK3" s="130">
        <v>39719</v>
      </c>
      <c r="AL3" s="130"/>
      <c r="AM3" s="131"/>
      <c r="AN3" s="123"/>
      <c r="AO3" s="126"/>
      <c r="AP3" s="145"/>
    </row>
    <row r="4" spans="1:42" ht="26.25" customHeight="1">
      <c r="A4" s="132" t="s">
        <v>90</v>
      </c>
      <c r="B4" s="113" t="s">
        <v>14</v>
      </c>
      <c r="C4" s="113" t="s">
        <v>15</v>
      </c>
      <c r="D4" s="134" t="s">
        <v>16</v>
      </c>
      <c r="E4" s="134" t="s">
        <v>17</v>
      </c>
      <c r="F4" s="134" t="s">
        <v>18</v>
      </c>
      <c r="G4" s="134" t="s">
        <v>19</v>
      </c>
      <c r="H4" s="113" t="s">
        <v>20</v>
      </c>
      <c r="I4" s="128" t="s">
        <v>21</v>
      </c>
      <c r="J4" s="115" t="s">
        <v>22</v>
      </c>
      <c r="K4" s="111" t="s">
        <v>23</v>
      </c>
      <c r="L4" s="115" t="s">
        <v>21</v>
      </c>
      <c r="M4" s="115" t="s">
        <v>22</v>
      </c>
      <c r="N4" s="111" t="s">
        <v>23</v>
      </c>
      <c r="O4" s="115" t="s">
        <v>21</v>
      </c>
      <c r="P4" s="115" t="s">
        <v>22</v>
      </c>
      <c r="Q4" s="111" t="s">
        <v>23</v>
      </c>
      <c r="R4" s="115" t="s">
        <v>21</v>
      </c>
      <c r="S4" s="115" t="s">
        <v>22</v>
      </c>
      <c r="T4" s="111" t="s">
        <v>23</v>
      </c>
      <c r="U4" s="115" t="s">
        <v>21</v>
      </c>
      <c r="V4" s="115" t="s">
        <v>22</v>
      </c>
      <c r="W4" s="111" t="s">
        <v>23</v>
      </c>
      <c r="X4" s="115" t="s">
        <v>21</v>
      </c>
      <c r="Y4" s="115" t="s">
        <v>22</v>
      </c>
      <c r="Z4" s="111" t="s">
        <v>23</v>
      </c>
      <c r="AA4" s="115" t="s">
        <v>21</v>
      </c>
      <c r="AB4" s="115" t="s">
        <v>22</v>
      </c>
      <c r="AC4" s="111" t="s">
        <v>23</v>
      </c>
      <c r="AD4" s="106"/>
      <c r="AE4" s="115" t="s">
        <v>21</v>
      </c>
      <c r="AF4" s="115" t="s">
        <v>22</v>
      </c>
      <c r="AG4" s="111" t="s">
        <v>23</v>
      </c>
      <c r="AH4" s="115" t="s">
        <v>21</v>
      </c>
      <c r="AI4" s="115" t="s">
        <v>22</v>
      </c>
      <c r="AJ4" s="111" t="s">
        <v>23</v>
      </c>
      <c r="AK4" s="115" t="s">
        <v>21</v>
      </c>
      <c r="AL4" s="115" t="s">
        <v>22</v>
      </c>
      <c r="AM4" s="118" t="s">
        <v>23</v>
      </c>
      <c r="AN4" s="123"/>
      <c r="AO4" s="120" t="s">
        <v>88</v>
      </c>
      <c r="AP4" s="146" t="s">
        <v>24</v>
      </c>
    </row>
    <row r="5" spans="1:42" ht="30" customHeight="1" thickBot="1">
      <c r="A5" s="133"/>
      <c r="B5" s="127"/>
      <c r="C5" s="127"/>
      <c r="D5" s="135"/>
      <c r="E5" s="135"/>
      <c r="F5" s="135"/>
      <c r="G5" s="135"/>
      <c r="H5" s="127"/>
      <c r="I5" s="129"/>
      <c r="J5" s="117"/>
      <c r="K5" s="112"/>
      <c r="L5" s="116"/>
      <c r="M5" s="117"/>
      <c r="N5" s="112"/>
      <c r="O5" s="116"/>
      <c r="P5" s="117"/>
      <c r="Q5" s="112"/>
      <c r="R5" s="116"/>
      <c r="S5" s="117"/>
      <c r="T5" s="112"/>
      <c r="U5" s="116"/>
      <c r="V5" s="117"/>
      <c r="W5" s="112"/>
      <c r="X5" s="116"/>
      <c r="Y5" s="117"/>
      <c r="Z5" s="112"/>
      <c r="AA5" s="116"/>
      <c r="AB5" s="117"/>
      <c r="AC5" s="112"/>
      <c r="AD5" s="107"/>
      <c r="AE5" s="116"/>
      <c r="AF5" s="117"/>
      <c r="AG5" s="112"/>
      <c r="AH5" s="116"/>
      <c r="AI5" s="117"/>
      <c r="AJ5" s="112"/>
      <c r="AK5" s="116"/>
      <c r="AL5" s="117"/>
      <c r="AM5" s="119"/>
      <c r="AN5" s="124"/>
      <c r="AO5" s="121"/>
      <c r="AP5" s="147"/>
    </row>
    <row r="6" spans="1:42" ht="30" customHeight="1">
      <c r="A6" s="68">
        <v>1</v>
      </c>
      <c r="B6" s="69" t="s">
        <v>25</v>
      </c>
      <c r="C6" s="70">
        <v>1</v>
      </c>
      <c r="D6" s="71" t="s">
        <v>36</v>
      </c>
      <c r="E6" s="71" t="s">
        <v>37</v>
      </c>
      <c r="F6" s="72" t="s">
        <v>31</v>
      </c>
      <c r="G6" s="73" t="s">
        <v>38</v>
      </c>
      <c r="H6" s="74">
        <v>1974</v>
      </c>
      <c r="I6" s="75"/>
      <c r="J6" s="76"/>
      <c r="K6" s="77"/>
      <c r="L6" s="78">
        <v>50</v>
      </c>
      <c r="M6" s="76">
        <f>L6/2</f>
        <v>25</v>
      </c>
      <c r="N6" s="79">
        <v>8</v>
      </c>
      <c r="O6" s="87">
        <v>164</v>
      </c>
      <c r="P6" s="88">
        <f>O6/6</f>
        <v>27.333333333333332</v>
      </c>
      <c r="Q6" s="89">
        <v>8</v>
      </c>
      <c r="R6" s="78">
        <v>178.99999999999065</v>
      </c>
      <c r="S6" s="76">
        <f>R6/7</f>
        <v>25.571428571427237</v>
      </c>
      <c r="T6" s="77">
        <v>10</v>
      </c>
      <c r="U6" s="78">
        <v>172.99999999999508</v>
      </c>
      <c r="V6" s="76">
        <f>U6/5</f>
        <v>34.599999999999014</v>
      </c>
      <c r="W6" s="77">
        <v>10</v>
      </c>
      <c r="X6" s="80">
        <v>148.79999999905635</v>
      </c>
      <c r="Y6" s="81">
        <f>ROUND(X6/6,2)</f>
        <v>24.8</v>
      </c>
      <c r="Z6" s="77">
        <v>8</v>
      </c>
      <c r="AA6" s="82"/>
      <c r="AB6" s="81"/>
      <c r="AC6" s="83"/>
      <c r="AD6" s="110">
        <f>K6+N6+Q6+T6+W6+Z6+AC6</f>
        <v>44</v>
      </c>
      <c r="AE6" s="84">
        <v>150.89999999996613</v>
      </c>
      <c r="AF6" s="76">
        <f aca="true" t="shared" si="0" ref="AF6:AF11">ROUND(AE6/10,2)</f>
        <v>15.09</v>
      </c>
      <c r="AG6" s="77">
        <v>10</v>
      </c>
      <c r="AH6" s="84">
        <v>129.1000000003961</v>
      </c>
      <c r="AI6" s="76">
        <f>ROUND(AH6/6,2)</f>
        <v>21.52</v>
      </c>
      <c r="AJ6" s="77">
        <v>10</v>
      </c>
      <c r="AK6" s="78"/>
      <c r="AL6" s="76"/>
      <c r="AM6" s="85"/>
      <c r="AN6" s="58">
        <f>K6+N6+Q6+T6+W6+Z6+AC6+AG6+AJ6-8</f>
        <v>56</v>
      </c>
      <c r="AO6" s="96">
        <f>(ROUND(I6+L6+R6+U6+X6+AA6+AE6+AH6+AK6,2))/(58-22)</f>
        <v>23.077777777777776</v>
      </c>
      <c r="AP6" s="86">
        <v>1</v>
      </c>
    </row>
    <row r="7" spans="1:42" ht="30" customHeight="1">
      <c r="A7" s="61">
        <v>2</v>
      </c>
      <c r="B7" s="3" t="s">
        <v>25</v>
      </c>
      <c r="C7" s="42">
        <v>14</v>
      </c>
      <c r="D7" s="57" t="s">
        <v>59</v>
      </c>
      <c r="E7" s="43" t="s">
        <v>60</v>
      </c>
      <c r="F7" s="59" t="s">
        <v>31</v>
      </c>
      <c r="G7" s="97" t="s">
        <v>61</v>
      </c>
      <c r="H7" s="15">
        <v>1958</v>
      </c>
      <c r="I7" s="60"/>
      <c r="J7" s="7"/>
      <c r="K7" s="8"/>
      <c r="L7" s="15"/>
      <c r="M7" s="7"/>
      <c r="N7" s="9"/>
      <c r="O7" s="15">
        <v>161.00000000000153</v>
      </c>
      <c r="P7" s="7">
        <f>O7/6</f>
        <v>26.833333333333588</v>
      </c>
      <c r="Q7" s="8">
        <v>10</v>
      </c>
      <c r="R7" s="15">
        <v>247.99999999998133</v>
      </c>
      <c r="S7" s="7">
        <f>R7/7</f>
        <v>35.42857142856876</v>
      </c>
      <c r="T7" s="8">
        <v>8</v>
      </c>
      <c r="U7" s="90">
        <v>331.00000000000676</v>
      </c>
      <c r="V7" s="91">
        <f>U7/5</f>
        <v>66.20000000000135</v>
      </c>
      <c r="W7" s="92">
        <v>5</v>
      </c>
      <c r="X7" s="37">
        <v>126.19999999962772</v>
      </c>
      <c r="Y7" s="39">
        <f>ROUND(X7/6,2)</f>
        <v>21.03</v>
      </c>
      <c r="Z7" s="8">
        <v>10</v>
      </c>
      <c r="AA7" s="37">
        <v>251.40000000238138</v>
      </c>
      <c r="AB7" s="39">
        <f>ROUND(AA7/11,2)</f>
        <v>22.85</v>
      </c>
      <c r="AC7" s="8">
        <v>10</v>
      </c>
      <c r="AD7" s="110">
        <f aca="true" t="shared" si="1" ref="AD7:AD17">K7+N7+Q7+T7+W7+Z7+AC7</f>
        <v>43</v>
      </c>
      <c r="AE7" s="6">
        <v>269.5000000063871</v>
      </c>
      <c r="AF7" s="7">
        <f t="shared" si="0"/>
        <v>26.95</v>
      </c>
      <c r="AG7" s="8">
        <v>8</v>
      </c>
      <c r="AH7" s="6"/>
      <c r="AI7" s="7"/>
      <c r="AJ7" s="8"/>
      <c r="AK7" s="20">
        <v>31</v>
      </c>
      <c r="AL7" s="98">
        <f>ROUND(AK7/2,2)</f>
        <v>15.5</v>
      </c>
      <c r="AM7" s="99">
        <v>8</v>
      </c>
      <c r="AN7" s="58">
        <f>K7+N7+Q7+T7+Z7+AC7+AG7+AJ7+AM7</f>
        <v>54</v>
      </c>
      <c r="AO7" s="96">
        <f>(ROUND(I7+L7+O7+R7+X7+AA7+AE7+AH7+AK7,2))/(58-16)</f>
        <v>25.883333333333333</v>
      </c>
      <c r="AP7" s="62">
        <v>2</v>
      </c>
    </row>
    <row r="8" spans="1:42" ht="25.5" customHeight="1">
      <c r="A8" s="68">
        <v>3</v>
      </c>
      <c r="B8" s="3" t="s">
        <v>25</v>
      </c>
      <c r="C8" s="42">
        <v>2</v>
      </c>
      <c r="D8" s="43" t="s">
        <v>29</v>
      </c>
      <c r="E8" s="12" t="s">
        <v>30</v>
      </c>
      <c r="F8" s="13" t="s">
        <v>31</v>
      </c>
      <c r="G8" s="14" t="s">
        <v>32</v>
      </c>
      <c r="H8" s="14">
        <v>1950</v>
      </c>
      <c r="I8" s="49"/>
      <c r="J8" s="7"/>
      <c r="K8" s="8"/>
      <c r="L8" s="15">
        <v>13.000000000010914</v>
      </c>
      <c r="M8" s="7">
        <f>L8/2</f>
        <v>6.500000000005457</v>
      </c>
      <c r="N8" s="9">
        <v>10</v>
      </c>
      <c r="O8" s="90">
        <v>241.00000000000233</v>
      </c>
      <c r="P8" s="91">
        <f>O8/6</f>
        <v>40.166666666667055</v>
      </c>
      <c r="Q8" s="92">
        <v>4</v>
      </c>
      <c r="R8" s="90">
        <v>1463</v>
      </c>
      <c r="S8" s="91">
        <f>R8/7</f>
        <v>209</v>
      </c>
      <c r="T8" s="92">
        <v>3</v>
      </c>
      <c r="U8" s="15">
        <v>182.0000000000025</v>
      </c>
      <c r="V8" s="7">
        <f>U8/5</f>
        <v>36.4000000000005</v>
      </c>
      <c r="W8" s="8">
        <v>8</v>
      </c>
      <c r="X8" s="94">
        <v>617.4999999991185</v>
      </c>
      <c r="Y8" s="95">
        <f>ROUND(X8/6,2)</f>
        <v>102.92</v>
      </c>
      <c r="Z8" s="92">
        <v>4</v>
      </c>
      <c r="AA8" s="37">
        <v>365.0000000002479</v>
      </c>
      <c r="AB8" s="39">
        <f>ROUND(AA8/11,2)</f>
        <v>33.18</v>
      </c>
      <c r="AC8" s="8">
        <v>6</v>
      </c>
      <c r="AD8" s="110">
        <f t="shared" si="1"/>
        <v>35</v>
      </c>
      <c r="AE8" s="6">
        <v>686.8000000000359</v>
      </c>
      <c r="AF8" s="7">
        <f t="shared" si="0"/>
        <v>68.68</v>
      </c>
      <c r="AG8" s="8">
        <v>5</v>
      </c>
      <c r="AH8" s="6">
        <v>177.59999999969278</v>
      </c>
      <c r="AI8" s="7">
        <f>ROUND(AH8/6,2)</f>
        <v>29.6</v>
      </c>
      <c r="AJ8" s="8">
        <v>8</v>
      </c>
      <c r="AK8" s="20">
        <v>17</v>
      </c>
      <c r="AL8" s="98">
        <f>ROUND(AK8/2,2)</f>
        <v>8.5</v>
      </c>
      <c r="AM8" s="99">
        <v>10</v>
      </c>
      <c r="AN8" s="58">
        <f>K8+N8+Q8+T8+W8+Z8+AC8+AG8+AJ8+AM8-11</f>
        <v>47</v>
      </c>
      <c r="AO8" s="96">
        <f>(ROUND(I8+L8+U8+AA8+AE8+AH8+AK8,2))/(58-22)</f>
        <v>40.03888888888889</v>
      </c>
      <c r="AP8" s="62">
        <v>4</v>
      </c>
    </row>
    <row r="9" spans="1:42" ht="27" customHeight="1">
      <c r="A9" s="61">
        <v>4</v>
      </c>
      <c r="B9" s="3" t="s">
        <v>25</v>
      </c>
      <c r="C9" s="4">
        <v>12</v>
      </c>
      <c r="D9" s="5" t="s">
        <v>26</v>
      </c>
      <c r="E9" s="12" t="s">
        <v>48</v>
      </c>
      <c r="F9" s="13" t="s">
        <v>27</v>
      </c>
      <c r="G9" s="15" t="s">
        <v>56</v>
      </c>
      <c r="H9" s="15">
        <v>1972</v>
      </c>
      <c r="I9" s="50">
        <f>'[1]2008 Prešov Oficiálne výsledky'!S22</f>
        <v>112.9999999999999</v>
      </c>
      <c r="J9" s="7">
        <f>I9/3</f>
        <v>37.666666666666636</v>
      </c>
      <c r="K9" s="8">
        <v>10</v>
      </c>
      <c r="L9" s="6">
        <v>52</v>
      </c>
      <c r="M9" s="7">
        <f>L9/2</f>
        <v>26</v>
      </c>
      <c r="N9" s="9">
        <v>6</v>
      </c>
      <c r="O9" s="15"/>
      <c r="P9" s="7"/>
      <c r="Q9" s="8"/>
      <c r="R9" s="93">
        <v>587.0000000000257</v>
      </c>
      <c r="S9" s="91">
        <f>R9/7</f>
        <v>83.85714285714653</v>
      </c>
      <c r="T9" s="92">
        <v>6</v>
      </c>
      <c r="U9" s="15"/>
      <c r="V9" s="7"/>
      <c r="W9" s="8"/>
      <c r="X9" s="37">
        <v>211.30000000245263</v>
      </c>
      <c r="Y9" s="39">
        <f>ROUND(X9/6,2)</f>
        <v>35.22</v>
      </c>
      <c r="Z9" s="8">
        <v>6</v>
      </c>
      <c r="AA9" s="37">
        <v>325.99999999976336</v>
      </c>
      <c r="AB9" s="39">
        <f>ROUND(AA9/11,2)</f>
        <v>29.64</v>
      </c>
      <c r="AC9" s="8">
        <v>8</v>
      </c>
      <c r="AD9" s="110">
        <f t="shared" si="1"/>
        <v>36</v>
      </c>
      <c r="AE9" s="6">
        <v>405.400000002199</v>
      </c>
      <c r="AF9" s="7">
        <f t="shared" si="0"/>
        <v>40.54</v>
      </c>
      <c r="AG9" s="8">
        <v>6</v>
      </c>
      <c r="AH9" s="6">
        <v>197.39999999856167</v>
      </c>
      <c r="AI9" s="7">
        <f>ROUND(AH9/6,2)</f>
        <v>32.9</v>
      </c>
      <c r="AJ9" s="8">
        <v>6</v>
      </c>
      <c r="AK9" s="100">
        <v>157</v>
      </c>
      <c r="AL9" s="101">
        <f>ROUND(AK9/2,2)</f>
        <v>78.5</v>
      </c>
      <c r="AM9" s="102">
        <v>5</v>
      </c>
      <c r="AN9" s="58">
        <f>K9+N9+Q9+T9+W9+Z9+AC9+AG9+AJ9-6</f>
        <v>42</v>
      </c>
      <c r="AO9" s="96">
        <f>(ROUND(I9+L9+U9+X9+AA9+AE9+AH9,2))/(58-20)</f>
        <v>34.34473684210526</v>
      </c>
      <c r="AP9" s="62">
        <v>3</v>
      </c>
    </row>
    <row r="10" spans="1:42" ht="27" customHeight="1">
      <c r="A10" s="68">
        <v>5</v>
      </c>
      <c r="B10" s="3" t="s">
        <v>25</v>
      </c>
      <c r="C10" s="18">
        <v>5</v>
      </c>
      <c r="D10" s="12" t="s">
        <v>45</v>
      </c>
      <c r="E10" s="12" t="s">
        <v>46</v>
      </c>
      <c r="F10" s="13" t="s">
        <v>31</v>
      </c>
      <c r="G10" s="15" t="s">
        <v>47</v>
      </c>
      <c r="H10" s="15">
        <v>1961</v>
      </c>
      <c r="I10" s="49"/>
      <c r="J10" s="7"/>
      <c r="K10" s="8"/>
      <c r="L10" s="15">
        <v>205</v>
      </c>
      <c r="M10" s="7">
        <f>L10/2</f>
        <v>102.5</v>
      </c>
      <c r="N10" s="9">
        <v>4</v>
      </c>
      <c r="O10" s="15">
        <v>625.0000000000009</v>
      </c>
      <c r="P10" s="7">
        <f>O10/6</f>
        <v>104.16666666666681</v>
      </c>
      <c r="Q10" s="8">
        <v>2</v>
      </c>
      <c r="R10" s="15">
        <v>1149.999999999991</v>
      </c>
      <c r="S10" s="7">
        <f>R10/7</f>
        <v>164.285714285713</v>
      </c>
      <c r="T10" s="8">
        <v>5</v>
      </c>
      <c r="U10" s="15">
        <v>238.99999999998175</v>
      </c>
      <c r="V10" s="7">
        <f>U10/5</f>
        <v>47.79999999999635</v>
      </c>
      <c r="W10" s="8">
        <v>6</v>
      </c>
      <c r="X10" s="37">
        <v>1190.3999999972254</v>
      </c>
      <c r="Y10" s="39">
        <f>ROUND(X10/6,2)</f>
        <v>198.4</v>
      </c>
      <c r="Z10" s="8">
        <v>1</v>
      </c>
      <c r="AA10" s="94">
        <v>2812.700000001492</v>
      </c>
      <c r="AB10" s="95">
        <f>ROUND(AA10/11,2)</f>
        <v>255.7</v>
      </c>
      <c r="AC10" s="92">
        <v>1</v>
      </c>
      <c r="AD10" s="110">
        <f t="shared" si="1"/>
        <v>19</v>
      </c>
      <c r="AE10" s="6">
        <v>733.2999999976835</v>
      </c>
      <c r="AF10" s="7">
        <f t="shared" si="0"/>
        <v>73.33</v>
      </c>
      <c r="AG10" s="8">
        <v>4</v>
      </c>
      <c r="AH10" s="93">
        <v>2234.4000000017745</v>
      </c>
      <c r="AI10" s="91">
        <f>ROUND(AH10/6,2)</f>
        <v>372.4</v>
      </c>
      <c r="AJ10" s="92">
        <v>1</v>
      </c>
      <c r="AK10" s="20"/>
      <c r="AL10" s="98"/>
      <c r="AM10" s="1"/>
      <c r="AN10" s="58">
        <f>K10+N10+Q10+T10+W10+Z10+AC10+AG10+AJ10-2</f>
        <v>22</v>
      </c>
      <c r="AO10" s="96">
        <f>(ROUND(I10+L10+O10+R10+U10+AE10,2))/40</f>
        <v>73.8075</v>
      </c>
      <c r="AP10" s="62">
        <v>5</v>
      </c>
    </row>
    <row r="11" spans="1:42" ht="27" customHeight="1">
      <c r="A11" s="61">
        <v>6</v>
      </c>
      <c r="B11" s="3" t="s">
        <v>25</v>
      </c>
      <c r="C11" s="4">
        <v>4</v>
      </c>
      <c r="D11" s="5" t="s">
        <v>42</v>
      </c>
      <c r="E11" s="12" t="s">
        <v>43</v>
      </c>
      <c r="F11" s="13" t="s">
        <v>31</v>
      </c>
      <c r="G11" s="15" t="s">
        <v>44</v>
      </c>
      <c r="H11" s="15">
        <v>1961</v>
      </c>
      <c r="I11" s="49"/>
      <c r="J11" s="7"/>
      <c r="K11" s="8"/>
      <c r="L11" s="15">
        <v>123</v>
      </c>
      <c r="M11" s="7">
        <f>L11/2</f>
        <v>61.5</v>
      </c>
      <c r="N11" s="9">
        <v>5</v>
      </c>
      <c r="O11" s="15">
        <v>203.00000000000398</v>
      </c>
      <c r="P11" s="7">
        <f>O11/6</f>
        <v>33.833333333334</v>
      </c>
      <c r="Q11" s="8">
        <v>5</v>
      </c>
      <c r="R11" s="15"/>
      <c r="S11" s="7"/>
      <c r="T11" s="8"/>
      <c r="U11" s="15"/>
      <c r="V11" s="7"/>
      <c r="W11" s="8"/>
      <c r="X11" s="37"/>
      <c r="Y11" s="39"/>
      <c r="Z11" s="8"/>
      <c r="AA11" s="37"/>
      <c r="AB11" s="39"/>
      <c r="AC11" s="8"/>
      <c r="AD11" s="110">
        <f t="shared" si="1"/>
        <v>10</v>
      </c>
      <c r="AE11" s="6">
        <v>997.6000000020076</v>
      </c>
      <c r="AF11" s="7">
        <f t="shared" si="0"/>
        <v>99.76</v>
      </c>
      <c r="AG11" s="8">
        <v>3</v>
      </c>
      <c r="AH11" s="6">
        <v>338.7000000011716</v>
      </c>
      <c r="AI11" s="7">
        <f>ROUND(AH11/6,2)</f>
        <v>56.45</v>
      </c>
      <c r="AJ11" s="8">
        <v>5</v>
      </c>
      <c r="AK11" s="20"/>
      <c r="AL11" s="98"/>
      <c r="AM11" s="8"/>
      <c r="AN11" s="58">
        <f>K11+N11+Q11+T11+W11+Z11+AC11+AG11+AJ11</f>
        <v>18</v>
      </c>
      <c r="AO11" s="96"/>
      <c r="AP11" s="62"/>
    </row>
    <row r="12" spans="1:42" ht="27" customHeight="1">
      <c r="A12" s="68">
        <v>7</v>
      </c>
      <c r="B12" s="3" t="s">
        <v>25</v>
      </c>
      <c r="C12" s="4">
        <v>16</v>
      </c>
      <c r="D12" s="12" t="s">
        <v>39</v>
      </c>
      <c r="E12" s="12"/>
      <c r="F12" s="17" t="s">
        <v>40</v>
      </c>
      <c r="G12" s="15" t="s">
        <v>41</v>
      </c>
      <c r="H12" s="44">
        <v>1960</v>
      </c>
      <c r="I12" s="50">
        <f>'[1]2008 Prešov Oficiálne výsledky'!S23</f>
        <v>220.00000000000347</v>
      </c>
      <c r="J12" s="7">
        <f>I12/3</f>
        <v>73.3333333333345</v>
      </c>
      <c r="K12" s="8">
        <v>8</v>
      </c>
      <c r="L12" s="6"/>
      <c r="M12" s="7"/>
      <c r="N12" s="9"/>
      <c r="O12" s="23"/>
      <c r="P12" s="7"/>
      <c r="Q12" s="8"/>
      <c r="R12" s="6"/>
      <c r="S12" s="7"/>
      <c r="T12" s="8"/>
      <c r="U12" s="15"/>
      <c r="V12" s="7"/>
      <c r="W12" s="8"/>
      <c r="X12" s="37"/>
      <c r="Y12" s="39"/>
      <c r="Z12" s="8"/>
      <c r="AA12" s="37"/>
      <c r="AB12" s="39"/>
      <c r="AC12" s="8"/>
      <c r="AD12" s="110">
        <f t="shared" si="1"/>
        <v>8</v>
      </c>
      <c r="AE12" s="6"/>
      <c r="AF12" s="7"/>
      <c r="AG12" s="8"/>
      <c r="AH12" s="6"/>
      <c r="AI12" s="7"/>
      <c r="AJ12" s="8"/>
      <c r="AK12" s="20">
        <v>148</v>
      </c>
      <c r="AL12" s="98">
        <f>ROUND(AK12/2,2)</f>
        <v>74</v>
      </c>
      <c r="AM12" s="103">
        <v>6</v>
      </c>
      <c r="AN12" s="58">
        <f>K12+N12+Q12+T12+W12+Z12+AC12+AG12+AJ12+AM12</f>
        <v>14</v>
      </c>
      <c r="AO12" s="96"/>
      <c r="AP12" s="62"/>
    </row>
    <row r="13" spans="1:42" ht="27" customHeight="1">
      <c r="A13" s="61">
        <v>8</v>
      </c>
      <c r="B13" s="3" t="s">
        <v>25</v>
      </c>
      <c r="C13" s="4">
        <v>7</v>
      </c>
      <c r="D13" s="5" t="s">
        <v>49</v>
      </c>
      <c r="E13" s="12" t="s">
        <v>50</v>
      </c>
      <c r="F13" s="13" t="s">
        <v>51</v>
      </c>
      <c r="G13" s="15" t="s">
        <v>52</v>
      </c>
      <c r="H13" s="15">
        <v>1972</v>
      </c>
      <c r="I13" s="49"/>
      <c r="J13" s="7"/>
      <c r="K13" s="8"/>
      <c r="L13" s="15"/>
      <c r="M13" s="7"/>
      <c r="N13" s="9"/>
      <c r="O13" s="15">
        <v>791.9999999999976</v>
      </c>
      <c r="P13" s="7">
        <f>O13/6</f>
        <v>131.9999999999996</v>
      </c>
      <c r="Q13" s="8">
        <v>1</v>
      </c>
      <c r="R13" s="15">
        <v>1341.9999999999784</v>
      </c>
      <c r="S13" s="7">
        <f>R13/7</f>
        <v>191.71428571428262</v>
      </c>
      <c r="T13" s="8">
        <v>4</v>
      </c>
      <c r="U13" s="15">
        <v>440.99999999999227</v>
      </c>
      <c r="V13" s="7">
        <f>U13/5</f>
        <v>88.19999999999845</v>
      </c>
      <c r="W13" s="8">
        <v>4</v>
      </c>
      <c r="X13" s="37">
        <v>6376.000000001952</v>
      </c>
      <c r="Y13" s="39">
        <f>ROUND(X13/6,2)</f>
        <v>1062.67</v>
      </c>
      <c r="Z13" s="8"/>
      <c r="AA13" s="37">
        <v>1135.3999999995074</v>
      </c>
      <c r="AB13" s="39">
        <f>ROUND(AA13/11,2)</f>
        <v>103.22</v>
      </c>
      <c r="AC13" s="8">
        <v>3</v>
      </c>
      <c r="AD13" s="110">
        <f t="shared" si="1"/>
        <v>12</v>
      </c>
      <c r="AE13" s="6">
        <v>2732.599999996652</v>
      </c>
      <c r="AF13" s="7">
        <f>ROUND(AE13/10,2)</f>
        <v>273.26</v>
      </c>
      <c r="AG13" s="8">
        <v>2</v>
      </c>
      <c r="AH13" s="67"/>
      <c r="AI13" s="7"/>
      <c r="AJ13" s="8"/>
      <c r="AK13" s="20"/>
      <c r="AL13" s="98"/>
      <c r="AM13" s="8"/>
      <c r="AN13" s="58">
        <f aca="true" t="shared" si="2" ref="AN13:AN18">K13+N13+Q13+T13+W13+Z13+AC13+AG13+AJ13</f>
        <v>14</v>
      </c>
      <c r="AO13" s="96"/>
      <c r="AP13" s="62"/>
    </row>
    <row r="14" spans="1:42" ht="27" customHeight="1">
      <c r="A14" s="68">
        <v>8</v>
      </c>
      <c r="B14" s="3" t="s">
        <v>25</v>
      </c>
      <c r="C14" s="4">
        <v>11</v>
      </c>
      <c r="D14" s="5" t="s">
        <v>57</v>
      </c>
      <c r="E14" s="12" t="s">
        <v>89</v>
      </c>
      <c r="F14" s="13" t="s">
        <v>58</v>
      </c>
      <c r="G14" s="15" t="s">
        <v>28</v>
      </c>
      <c r="H14" s="15">
        <v>1960</v>
      </c>
      <c r="I14" s="49"/>
      <c r="J14" s="7"/>
      <c r="K14" s="8"/>
      <c r="L14" s="15"/>
      <c r="M14" s="7"/>
      <c r="N14" s="9"/>
      <c r="O14" s="15">
        <v>340.0000000000023</v>
      </c>
      <c r="P14" s="7">
        <f>O14/6</f>
        <v>56.66666666666705</v>
      </c>
      <c r="Q14" s="8">
        <v>3</v>
      </c>
      <c r="R14" s="15"/>
      <c r="S14" s="7"/>
      <c r="T14" s="8"/>
      <c r="U14" s="15">
        <v>2080</v>
      </c>
      <c r="V14" s="7">
        <f>U14/5</f>
        <v>416</v>
      </c>
      <c r="W14" s="8">
        <v>2</v>
      </c>
      <c r="X14" s="37">
        <v>1101.9999999995348</v>
      </c>
      <c r="Y14" s="39">
        <f>ROUND(X14/6,2)</f>
        <v>183.67</v>
      </c>
      <c r="Z14" s="8">
        <v>2</v>
      </c>
      <c r="AA14" s="37">
        <v>897.6000000017436</v>
      </c>
      <c r="AB14" s="39">
        <f>ROUND(AA14/11,2)</f>
        <v>81.6</v>
      </c>
      <c r="AC14" s="8">
        <v>4</v>
      </c>
      <c r="AD14" s="110">
        <f t="shared" si="1"/>
        <v>11</v>
      </c>
      <c r="AE14" s="6"/>
      <c r="AF14" s="7"/>
      <c r="AG14" s="8"/>
      <c r="AH14" s="6">
        <v>1762.700000000185</v>
      </c>
      <c r="AI14" s="7">
        <f>ROUND(AH14/6,2)</f>
        <v>293.78</v>
      </c>
      <c r="AJ14" s="8">
        <v>3</v>
      </c>
      <c r="AK14" s="20"/>
      <c r="AL14" s="98"/>
      <c r="AM14" s="8"/>
      <c r="AN14" s="58">
        <f t="shared" si="2"/>
        <v>14</v>
      </c>
      <c r="AO14" s="96"/>
      <c r="AP14" s="62"/>
    </row>
    <row r="15" spans="1:42" ht="27" customHeight="1">
      <c r="A15" s="61">
        <v>10</v>
      </c>
      <c r="B15" s="3" t="s">
        <v>25</v>
      </c>
      <c r="C15" s="4">
        <v>13</v>
      </c>
      <c r="D15" s="5" t="s">
        <v>33</v>
      </c>
      <c r="E15" s="12" t="s">
        <v>34</v>
      </c>
      <c r="F15" s="13" t="s">
        <v>27</v>
      </c>
      <c r="G15" s="15" t="s">
        <v>35</v>
      </c>
      <c r="H15" s="15">
        <v>1958</v>
      </c>
      <c r="I15" s="50">
        <f>'[1]2008 Prešov Oficiálne výsledky'!S24</f>
        <v>6524</v>
      </c>
      <c r="J15" s="7">
        <f>I15/3</f>
        <v>2174.6666666666665</v>
      </c>
      <c r="K15" s="8">
        <v>6</v>
      </c>
      <c r="L15" s="6">
        <v>388</v>
      </c>
      <c r="M15" s="7">
        <f>L15/2</f>
        <v>194</v>
      </c>
      <c r="N15" s="9">
        <v>3</v>
      </c>
      <c r="O15" s="15"/>
      <c r="P15" s="7"/>
      <c r="Q15" s="8"/>
      <c r="R15" s="6"/>
      <c r="S15" s="7"/>
      <c r="T15" s="8"/>
      <c r="U15" s="15"/>
      <c r="V15" s="7"/>
      <c r="W15" s="8"/>
      <c r="X15" s="37"/>
      <c r="Y15" s="39"/>
      <c r="Z15" s="8"/>
      <c r="AA15" s="37"/>
      <c r="AB15" s="39"/>
      <c r="AC15" s="8"/>
      <c r="AD15" s="110">
        <f t="shared" si="1"/>
        <v>9</v>
      </c>
      <c r="AE15" s="6"/>
      <c r="AF15" s="7"/>
      <c r="AG15" s="8"/>
      <c r="AH15" s="6"/>
      <c r="AI15" s="7"/>
      <c r="AJ15" s="8"/>
      <c r="AK15" s="20"/>
      <c r="AL15" s="98"/>
      <c r="AM15" s="77"/>
      <c r="AN15" s="58">
        <f t="shared" si="2"/>
        <v>9</v>
      </c>
      <c r="AO15" s="96"/>
      <c r="AP15" s="62"/>
    </row>
    <row r="16" spans="1:42" ht="27" customHeight="1">
      <c r="A16" s="68">
        <v>11</v>
      </c>
      <c r="B16" s="3" t="s">
        <v>25</v>
      </c>
      <c r="C16" s="4">
        <v>17</v>
      </c>
      <c r="D16" s="12" t="s">
        <v>80</v>
      </c>
      <c r="E16" s="12" t="s">
        <v>81</v>
      </c>
      <c r="F16" s="13" t="s">
        <v>82</v>
      </c>
      <c r="G16" s="15" t="s">
        <v>83</v>
      </c>
      <c r="H16" s="44">
        <v>1970</v>
      </c>
      <c r="I16" s="50"/>
      <c r="J16" s="7"/>
      <c r="K16" s="8"/>
      <c r="L16" s="6"/>
      <c r="M16" s="7"/>
      <c r="N16" s="9"/>
      <c r="O16" s="23"/>
      <c r="P16" s="7"/>
      <c r="Q16" s="8"/>
      <c r="R16" s="6"/>
      <c r="S16" s="7"/>
      <c r="T16" s="8"/>
      <c r="U16" s="15"/>
      <c r="V16" s="7"/>
      <c r="W16" s="8"/>
      <c r="X16" s="37">
        <v>971.8000000017994</v>
      </c>
      <c r="Y16" s="39">
        <f>ROUND(X16/6,2)</f>
        <v>161.97</v>
      </c>
      <c r="Z16" s="8">
        <v>3</v>
      </c>
      <c r="AA16" s="37">
        <v>830.8000000015993</v>
      </c>
      <c r="AB16" s="39">
        <f>ROUND(AA16/11,2)</f>
        <v>75.53</v>
      </c>
      <c r="AC16" s="8">
        <v>5</v>
      </c>
      <c r="AD16" s="110">
        <f t="shared" si="1"/>
        <v>8</v>
      </c>
      <c r="AE16" s="46"/>
      <c r="AF16" s="13"/>
      <c r="AG16" s="38"/>
      <c r="AH16" s="6"/>
      <c r="AI16" s="7"/>
      <c r="AJ16" s="8"/>
      <c r="AK16" s="6"/>
      <c r="AL16" s="7"/>
      <c r="AM16" s="8"/>
      <c r="AN16" s="58">
        <f t="shared" si="2"/>
        <v>8</v>
      </c>
      <c r="AO16" s="96"/>
      <c r="AP16" s="62"/>
    </row>
    <row r="17" spans="1:42" ht="27" customHeight="1">
      <c r="A17" s="61">
        <v>12</v>
      </c>
      <c r="B17" s="3" t="s">
        <v>25</v>
      </c>
      <c r="C17" s="4">
        <v>9</v>
      </c>
      <c r="D17" s="5" t="s">
        <v>53</v>
      </c>
      <c r="E17" s="12" t="s">
        <v>78</v>
      </c>
      <c r="F17" s="13" t="s">
        <v>54</v>
      </c>
      <c r="G17" s="19" t="s">
        <v>79</v>
      </c>
      <c r="H17" s="15">
        <v>1959</v>
      </c>
      <c r="I17" s="49"/>
      <c r="J17" s="7"/>
      <c r="K17" s="8"/>
      <c r="L17" s="15"/>
      <c r="M17" s="7"/>
      <c r="N17" s="9"/>
      <c r="O17" s="15"/>
      <c r="P17" s="7"/>
      <c r="Q17" s="8"/>
      <c r="R17" s="15"/>
      <c r="S17" s="7"/>
      <c r="T17" s="8"/>
      <c r="U17" s="15"/>
      <c r="V17" s="7"/>
      <c r="W17" s="8"/>
      <c r="X17" s="37">
        <v>494.50000000000216</v>
      </c>
      <c r="Y17" s="39">
        <f>ROUND(X17/6,2)</f>
        <v>82.42</v>
      </c>
      <c r="Z17" s="8">
        <v>5</v>
      </c>
      <c r="AA17" s="37">
        <v>55482.20000000075</v>
      </c>
      <c r="AB17" s="39">
        <f>ROUND(AA17/11,2)</f>
        <v>5043.84</v>
      </c>
      <c r="AC17" s="8"/>
      <c r="AD17" s="110">
        <f t="shared" si="1"/>
        <v>5</v>
      </c>
      <c r="AE17" s="6"/>
      <c r="AF17" s="7"/>
      <c r="AG17" s="8"/>
      <c r="AH17" s="6"/>
      <c r="AI17" s="7"/>
      <c r="AJ17" s="8"/>
      <c r="AK17" s="15"/>
      <c r="AL17" s="7"/>
      <c r="AM17" s="8"/>
      <c r="AN17" s="58">
        <f t="shared" si="2"/>
        <v>5</v>
      </c>
      <c r="AO17" s="96"/>
      <c r="AP17" s="62"/>
    </row>
    <row r="18" spans="1:42" ht="27" customHeight="1">
      <c r="A18" s="68">
        <v>13</v>
      </c>
      <c r="B18" s="3" t="s">
        <v>25</v>
      </c>
      <c r="C18" s="4">
        <v>18</v>
      </c>
      <c r="D18" s="12" t="s">
        <v>84</v>
      </c>
      <c r="E18" s="12" t="s">
        <v>85</v>
      </c>
      <c r="F18" s="17" t="s">
        <v>86</v>
      </c>
      <c r="G18" s="15" t="s">
        <v>87</v>
      </c>
      <c r="H18" s="44">
        <v>1972</v>
      </c>
      <c r="I18" s="50"/>
      <c r="J18" s="7"/>
      <c r="K18" s="8"/>
      <c r="L18" s="6"/>
      <c r="M18" s="7"/>
      <c r="N18" s="9"/>
      <c r="O18" s="23"/>
      <c r="P18" s="7"/>
      <c r="Q18" s="8"/>
      <c r="R18" s="6"/>
      <c r="S18" s="7"/>
      <c r="T18" s="8"/>
      <c r="U18" s="15"/>
      <c r="V18" s="7"/>
      <c r="W18" s="8"/>
      <c r="X18" s="37">
        <v>1772.699999997563</v>
      </c>
      <c r="Y18" s="39">
        <f>ROUND(X18/6,2)</f>
        <v>295.45</v>
      </c>
      <c r="Z18" s="8"/>
      <c r="AA18" s="37">
        <v>2036.5000000019334</v>
      </c>
      <c r="AB18" s="39">
        <f>ROUND(AA18/11,2)</f>
        <v>185.14</v>
      </c>
      <c r="AC18" s="8">
        <v>2</v>
      </c>
      <c r="AD18" s="8"/>
      <c r="AE18" s="46"/>
      <c r="AF18" s="13"/>
      <c r="AG18" s="38"/>
      <c r="AH18" s="6"/>
      <c r="AI18" s="7"/>
      <c r="AJ18" s="8"/>
      <c r="AK18" s="6"/>
      <c r="AL18" s="7"/>
      <c r="AM18" s="8"/>
      <c r="AN18" s="58">
        <f t="shared" si="2"/>
        <v>2</v>
      </c>
      <c r="AO18" s="96"/>
      <c r="AP18" s="62"/>
    </row>
    <row r="19" spans="1:42" s="1" customFormat="1" ht="28.5" customHeight="1" hidden="1">
      <c r="A19" s="45"/>
      <c r="B19" s="13"/>
      <c r="C19" s="13"/>
      <c r="D19" s="20"/>
      <c r="E19" s="20"/>
      <c r="F19" s="20"/>
      <c r="G19" s="20"/>
      <c r="H19" s="48"/>
      <c r="I19" s="51"/>
      <c r="J19" s="13"/>
      <c r="K19" s="38"/>
      <c r="L19" s="46"/>
      <c r="M19" s="13"/>
      <c r="N19" s="38"/>
      <c r="O19" s="46"/>
      <c r="P19" s="13"/>
      <c r="Q19" s="38"/>
      <c r="R19" s="46"/>
      <c r="S19" s="13"/>
      <c r="T19" s="38"/>
      <c r="U19" s="46"/>
      <c r="V19" s="13"/>
      <c r="W19" s="38"/>
      <c r="X19" s="46"/>
      <c r="Y19" s="13"/>
      <c r="Z19" s="38"/>
      <c r="AA19" s="46"/>
      <c r="AB19" s="13"/>
      <c r="AC19" s="38"/>
      <c r="AD19" s="56"/>
      <c r="AE19" s="54"/>
      <c r="AF19" s="55"/>
      <c r="AG19" s="56"/>
      <c r="AH19" s="46"/>
      <c r="AI19" s="13"/>
      <c r="AJ19" s="38"/>
      <c r="AK19" s="46"/>
      <c r="AL19" s="13"/>
      <c r="AM19" s="38"/>
      <c r="AN19" s="10">
        <f>K19+N19+Q19+T19+W19+Z19+AC19+AG19</f>
        <v>0</v>
      </c>
      <c r="AO19" s="47"/>
      <c r="AP19" s="47"/>
    </row>
    <row r="20" spans="1:42" ht="36" customHeight="1" hidden="1" thickBot="1">
      <c r="A20" s="41" t="s">
        <v>63</v>
      </c>
      <c r="B20" s="40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66"/>
      <c r="AI20" s="40"/>
      <c r="AJ20" s="40"/>
      <c r="AK20" s="40"/>
      <c r="AL20" s="40"/>
      <c r="AM20" s="40"/>
      <c r="AN20" s="10">
        <f>K20+N20+Q20+T20+W20+Z20+AC20+AG20</f>
        <v>0</v>
      </c>
      <c r="AO20" s="40"/>
      <c r="AP20" s="40"/>
    </row>
    <row r="21" spans="1:42" ht="22.5" customHeight="1" thickBot="1">
      <c r="A21" s="105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66"/>
      <c r="AI21" s="40"/>
      <c r="AJ21" s="40"/>
      <c r="AK21" s="40"/>
      <c r="AL21" s="40"/>
      <c r="AM21" s="40"/>
      <c r="AN21" s="104"/>
      <c r="AO21" s="40"/>
      <c r="AP21" s="40"/>
    </row>
    <row r="22" spans="1:42" ht="21.75" customHeight="1">
      <c r="A22" s="140" t="s">
        <v>1</v>
      </c>
      <c r="B22" s="141"/>
      <c r="C22" s="141"/>
      <c r="D22" s="141"/>
      <c r="E22" s="141"/>
      <c r="F22" s="141"/>
      <c r="G22" s="141"/>
      <c r="H22" s="141"/>
      <c r="I22" s="136" t="s">
        <v>2</v>
      </c>
      <c r="J22" s="136"/>
      <c r="K22" s="136"/>
      <c r="L22" s="136" t="s">
        <v>3</v>
      </c>
      <c r="M22" s="136"/>
      <c r="N22" s="136"/>
      <c r="O22" s="136" t="s">
        <v>4</v>
      </c>
      <c r="P22" s="136"/>
      <c r="Q22" s="136"/>
      <c r="R22" s="136" t="s">
        <v>5</v>
      </c>
      <c r="S22" s="136"/>
      <c r="T22" s="136"/>
      <c r="U22" s="136" t="s">
        <v>6</v>
      </c>
      <c r="V22" s="136"/>
      <c r="W22" s="136"/>
      <c r="X22" s="136" t="s">
        <v>7</v>
      </c>
      <c r="Y22" s="136"/>
      <c r="Z22" s="136"/>
      <c r="AA22" s="136" t="s">
        <v>8</v>
      </c>
      <c r="AB22" s="136"/>
      <c r="AC22" s="136"/>
      <c r="AD22" s="109"/>
      <c r="AE22" s="136" t="s">
        <v>10</v>
      </c>
      <c r="AF22" s="136"/>
      <c r="AG22" s="136"/>
      <c r="AH22" s="136" t="s">
        <v>11</v>
      </c>
      <c r="AI22" s="136"/>
      <c r="AJ22" s="136"/>
      <c r="AK22" s="136" t="s">
        <v>9</v>
      </c>
      <c r="AL22" s="136"/>
      <c r="AM22" s="137"/>
      <c r="AN22" s="122" t="s">
        <v>12</v>
      </c>
      <c r="AO22" s="125"/>
      <c r="AP22" s="144"/>
    </row>
    <row r="23" spans="1:42" ht="27" customHeight="1">
      <c r="A23" s="142"/>
      <c r="B23" s="143"/>
      <c r="C23" s="143"/>
      <c r="D23" s="143"/>
      <c r="E23" s="143"/>
      <c r="F23" s="143"/>
      <c r="G23" s="143"/>
      <c r="H23" s="143"/>
      <c r="I23" s="130">
        <v>39242</v>
      </c>
      <c r="J23" s="130"/>
      <c r="K23" s="130"/>
      <c r="L23" s="130">
        <v>39627</v>
      </c>
      <c r="M23" s="130"/>
      <c r="N23" s="130"/>
      <c r="O23" s="130">
        <v>39662</v>
      </c>
      <c r="P23" s="130"/>
      <c r="Q23" s="130"/>
      <c r="R23" s="130">
        <v>39669</v>
      </c>
      <c r="S23" s="130"/>
      <c r="T23" s="130"/>
      <c r="U23" s="130">
        <v>39676</v>
      </c>
      <c r="V23" s="130"/>
      <c r="W23" s="130"/>
      <c r="X23" s="130">
        <v>39689</v>
      </c>
      <c r="Y23" s="130"/>
      <c r="Z23" s="130"/>
      <c r="AA23" s="130" t="s">
        <v>13</v>
      </c>
      <c r="AB23" s="130"/>
      <c r="AC23" s="130"/>
      <c r="AD23" s="108"/>
      <c r="AE23" s="130">
        <v>39704</v>
      </c>
      <c r="AF23" s="130"/>
      <c r="AG23" s="130"/>
      <c r="AH23" s="130">
        <v>39711</v>
      </c>
      <c r="AI23" s="130"/>
      <c r="AJ23" s="130"/>
      <c r="AK23" s="130">
        <v>39719</v>
      </c>
      <c r="AL23" s="130"/>
      <c r="AM23" s="131"/>
      <c r="AN23" s="123"/>
      <c r="AO23" s="126"/>
      <c r="AP23" s="145"/>
    </row>
    <row r="24" spans="1:42" ht="27" customHeight="1">
      <c r="A24" s="132" t="s">
        <v>90</v>
      </c>
      <c r="B24" s="113" t="s">
        <v>14</v>
      </c>
      <c r="C24" s="113" t="s">
        <v>15</v>
      </c>
      <c r="D24" s="134" t="s">
        <v>16</v>
      </c>
      <c r="E24" s="134" t="s">
        <v>17</v>
      </c>
      <c r="F24" s="134" t="s">
        <v>18</v>
      </c>
      <c r="G24" s="134" t="s">
        <v>19</v>
      </c>
      <c r="H24" s="113" t="s">
        <v>20</v>
      </c>
      <c r="I24" s="128" t="s">
        <v>21</v>
      </c>
      <c r="J24" s="115" t="s">
        <v>22</v>
      </c>
      <c r="K24" s="111" t="s">
        <v>23</v>
      </c>
      <c r="L24" s="115" t="s">
        <v>21</v>
      </c>
      <c r="M24" s="115" t="s">
        <v>22</v>
      </c>
      <c r="N24" s="111" t="s">
        <v>23</v>
      </c>
      <c r="O24" s="115" t="s">
        <v>21</v>
      </c>
      <c r="P24" s="115" t="s">
        <v>22</v>
      </c>
      <c r="Q24" s="111" t="s">
        <v>23</v>
      </c>
      <c r="R24" s="115" t="s">
        <v>21</v>
      </c>
      <c r="S24" s="115" t="s">
        <v>22</v>
      </c>
      <c r="T24" s="111" t="s">
        <v>23</v>
      </c>
      <c r="U24" s="115" t="s">
        <v>21</v>
      </c>
      <c r="V24" s="115" t="s">
        <v>22</v>
      </c>
      <c r="W24" s="111" t="s">
        <v>23</v>
      </c>
      <c r="X24" s="115" t="s">
        <v>21</v>
      </c>
      <c r="Y24" s="115" t="s">
        <v>22</v>
      </c>
      <c r="Z24" s="111" t="s">
        <v>23</v>
      </c>
      <c r="AA24" s="115" t="s">
        <v>21</v>
      </c>
      <c r="AB24" s="115" t="s">
        <v>22</v>
      </c>
      <c r="AC24" s="111" t="s">
        <v>23</v>
      </c>
      <c r="AD24" s="106"/>
      <c r="AE24" s="115" t="s">
        <v>21</v>
      </c>
      <c r="AF24" s="115" t="s">
        <v>22</v>
      </c>
      <c r="AG24" s="111" t="s">
        <v>23</v>
      </c>
      <c r="AH24" s="115" t="s">
        <v>21</v>
      </c>
      <c r="AI24" s="115" t="s">
        <v>22</v>
      </c>
      <c r="AJ24" s="111" t="s">
        <v>23</v>
      </c>
      <c r="AK24" s="115" t="s">
        <v>21</v>
      </c>
      <c r="AL24" s="115" t="s">
        <v>22</v>
      </c>
      <c r="AM24" s="118" t="s">
        <v>23</v>
      </c>
      <c r="AN24" s="123"/>
      <c r="AO24" s="120" t="s">
        <v>88</v>
      </c>
      <c r="AP24" s="146" t="s">
        <v>24</v>
      </c>
    </row>
    <row r="25" spans="1:42" ht="27" customHeight="1" thickBot="1">
      <c r="A25" s="133"/>
      <c r="B25" s="127"/>
      <c r="C25" s="127"/>
      <c r="D25" s="135"/>
      <c r="E25" s="135"/>
      <c r="F25" s="135"/>
      <c r="G25" s="135"/>
      <c r="H25" s="127"/>
      <c r="I25" s="129"/>
      <c r="J25" s="117"/>
      <c r="K25" s="112"/>
      <c r="L25" s="116"/>
      <c r="M25" s="117"/>
      <c r="N25" s="112"/>
      <c r="O25" s="116"/>
      <c r="P25" s="117"/>
      <c r="Q25" s="112"/>
      <c r="R25" s="116"/>
      <c r="S25" s="117"/>
      <c r="T25" s="112"/>
      <c r="U25" s="116"/>
      <c r="V25" s="117"/>
      <c r="W25" s="112"/>
      <c r="X25" s="116"/>
      <c r="Y25" s="117"/>
      <c r="Z25" s="112"/>
      <c r="AA25" s="116"/>
      <c r="AB25" s="117"/>
      <c r="AC25" s="112"/>
      <c r="AD25" s="107"/>
      <c r="AE25" s="116"/>
      <c r="AF25" s="117"/>
      <c r="AG25" s="112"/>
      <c r="AH25" s="116"/>
      <c r="AI25" s="117"/>
      <c r="AJ25" s="112"/>
      <c r="AK25" s="116"/>
      <c r="AL25" s="117"/>
      <c r="AM25" s="119"/>
      <c r="AN25" s="124"/>
      <c r="AO25" s="121"/>
      <c r="AP25" s="147"/>
    </row>
    <row r="26" spans="1:42" ht="27.75" customHeight="1">
      <c r="A26" s="24">
        <v>1</v>
      </c>
      <c r="B26" s="25" t="s">
        <v>64</v>
      </c>
      <c r="C26" s="26">
        <v>53</v>
      </c>
      <c r="D26" s="25" t="s">
        <v>65</v>
      </c>
      <c r="E26" s="30"/>
      <c r="F26" s="17" t="s">
        <v>66</v>
      </c>
      <c r="G26" s="16" t="s">
        <v>67</v>
      </c>
      <c r="H26" s="16">
        <v>1948</v>
      </c>
      <c r="I26" s="52"/>
      <c r="J26" s="7"/>
      <c r="K26" s="8"/>
      <c r="L26" s="21">
        <v>165</v>
      </c>
      <c r="M26" s="7">
        <f>L26/2</f>
        <v>82.5</v>
      </c>
      <c r="N26" s="9">
        <v>10</v>
      </c>
      <c r="O26" s="15">
        <v>175.00000000000054</v>
      </c>
      <c r="P26" s="7">
        <f>O26/6</f>
        <v>29.166666666666757</v>
      </c>
      <c r="Q26" s="28">
        <v>6</v>
      </c>
      <c r="R26" s="23"/>
      <c r="S26" s="23"/>
      <c r="T26" s="23"/>
      <c r="U26" s="20">
        <v>904</v>
      </c>
      <c r="V26" s="20">
        <f>U26/5</f>
        <v>180.8</v>
      </c>
      <c r="W26" s="26">
        <v>3</v>
      </c>
      <c r="X26" s="37">
        <v>484.00000000027154</v>
      </c>
      <c r="Y26" s="39">
        <f>ROUND(X26/6,2)</f>
        <v>80.67</v>
      </c>
      <c r="Z26" s="8">
        <v>10</v>
      </c>
      <c r="AA26" s="23"/>
      <c r="AB26" s="23"/>
      <c r="AC26" s="23"/>
      <c r="AD26" s="23"/>
      <c r="AE26" s="20">
        <v>2876.999999993932</v>
      </c>
      <c r="AF26" s="20">
        <f>ROUND(AE26/10,2)</f>
        <v>287.7</v>
      </c>
      <c r="AG26" s="26">
        <v>1</v>
      </c>
      <c r="AH26" s="21">
        <v>2073.5000000028804</v>
      </c>
      <c r="AI26" s="20">
        <f>ROUND(AH26/6,2)</f>
        <v>345.58</v>
      </c>
      <c r="AJ26" s="8">
        <v>2</v>
      </c>
      <c r="AK26" s="23"/>
      <c r="AL26" s="23"/>
      <c r="AM26" s="23"/>
      <c r="AN26" s="10">
        <f aca="true" t="shared" si="3" ref="AN26:AN32">K26+N26+Q26+T26+W26+Z26+AC26+AG26+AJ26</f>
        <v>32</v>
      </c>
      <c r="AO26" s="11">
        <f>(ROUND(I26+L26+O26+R26+U26+X26+AE26+AH26,2))/35</f>
        <v>190.81428571428572</v>
      </c>
      <c r="AP26" s="62">
        <v>6</v>
      </c>
    </row>
    <row r="27" spans="1:42" ht="27.75" customHeight="1">
      <c r="A27" s="24">
        <v>2</v>
      </c>
      <c r="B27" s="25" t="s">
        <v>64</v>
      </c>
      <c r="C27" s="26">
        <v>54</v>
      </c>
      <c r="D27" s="5" t="s">
        <v>55</v>
      </c>
      <c r="E27" s="20"/>
      <c r="F27" s="13" t="s">
        <v>27</v>
      </c>
      <c r="G27" s="15" t="s">
        <v>69</v>
      </c>
      <c r="H27" s="15">
        <v>1956</v>
      </c>
      <c r="I27" s="52"/>
      <c r="J27" s="7"/>
      <c r="K27" s="8"/>
      <c r="L27" s="21">
        <v>636</v>
      </c>
      <c r="M27" s="7">
        <f>L27/2</f>
        <v>318</v>
      </c>
      <c r="N27" s="9">
        <v>8</v>
      </c>
      <c r="O27" s="15">
        <v>17991</v>
      </c>
      <c r="P27" s="7">
        <f>O27/6</f>
        <v>2998.5</v>
      </c>
      <c r="Q27" s="12"/>
      <c r="R27" s="23"/>
      <c r="S27" s="23"/>
      <c r="T27" s="23"/>
      <c r="U27" s="23"/>
      <c r="V27" s="23"/>
      <c r="W27" s="23"/>
      <c r="X27" s="37">
        <v>654.8000000004421</v>
      </c>
      <c r="Y27" s="39">
        <f>ROUND(X27/6,2)</f>
        <v>109.13</v>
      </c>
      <c r="Z27" s="8">
        <v>8</v>
      </c>
      <c r="AA27" s="37">
        <v>4114.799999997705</v>
      </c>
      <c r="AB27" s="39">
        <f>ROUND(AA27/11,2)</f>
        <v>374.07</v>
      </c>
      <c r="AC27" s="23"/>
      <c r="AD27" s="23"/>
      <c r="AE27" s="23"/>
      <c r="AF27" s="23"/>
      <c r="AG27" s="23"/>
      <c r="AH27" s="67"/>
      <c r="AI27" s="20"/>
      <c r="AJ27" s="23"/>
      <c r="AK27" s="23"/>
      <c r="AL27" s="23"/>
      <c r="AM27" s="23"/>
      <c r="AN27" s="10">
        <f t="shared" si="3"/>
        <v>16</v>
      </c>
      <c r="AO27" s="63"/>
      <c r="AP27" s="11"/>
    </row>
    <row r="28" spans="1:42" ht="27.75" customHeight="1">
      <c r="A28" s="24">
        <v>3</v>
      </c>
      <c r="B28" s="25" t="s">
        <v>64</v>
      </c>
      <c r="C28" s="26">
        <v>58</v>
      </c>
      <c r="D28" s="5" t="s">
        <v>62</v>
      </c>
      <c r="E28" s="20"/>
      <c r="F28" s="13" t="s">
        <v>27</v>
      </c>
      <c r="G28" s="15" t="s">
        <v>68</v>
      </c>
      <c r="H28" s="15">
        <v>1956</v>
      </c>
      <c r="I28" s="52">
        <f>'[1]2008 Prešov Oficiálne výsledky'!S32</f>
        <v>255.99999999999454</v>
      </c>
      <c r="J28" s="7">
        <f>I28/3</f>
        <v>85.33333333333151</v>
      </c>
      <c r="K28" s="8">
        <v>10</v>
      </c>
      <c r="L28" s="21"/>
      <c r="M28" s="21"/>
      <c r="N28" s="7"/>
      <c r="O28" s="9"/>
      <c r="P28" s="22"/>
      <c r="Q28" s="7"/>
      <c r="R28" s="23"/>
      <c r="S28" s="23"/>
      <c r="T28" s="23"/>
      <c r="U28" s="23"/>
      <c r="V28" s="23"/>
      <c r="W28" s="23"/>
      <c r="X28" s="37">
        <v>2196.2999999999015</v>
      </c>
      <c r="Y28" s="39">
        <f>ROUND(X28/6,2)</f>
        <v>366.05</v>
      </c>
      <c r="Z28" s="8">
        <v>5</v>
      </c>
      <c r="AA28" s="23"/>
      <c r="AB28" s="23"/>
      <c r="AC28" s="23"/>
      <c r="AD28" s="23"/>
      <c r="AE28" s="23"/>
      <c r="AF28" s="23"/>
      <c r="AG28" s="23"/>
      <c r="AH28" s="67"/>
      <c r="AI28" s="20"/>
      <c r="AJ28" s="23"/>
      <c r="AK28" s="23"/>
      <c r="AL28" s="23"/>
      <c r="AM28" s="23"/>
      <c r="AN28" s="10">
        <f t="shared" si="3"/>
        <v>15</v>
      </c>
      <c r="AO28" s="11"/>
      <c r="AP28" s="64"/>
    </row>
    <row r="29" spans="1:42" ht="27.75" customHeight="1">
      <c r="A29" s="24">
        <v>4</v>
      </c>
      <c r="B29" s="25" t="s">
        <v>64</v>
      </c>
      <c r="C29" s="114">
        <v>62</v>
      </c>
      <c r="D29" s="5" t="s">
        <v>72</v>
      </c>
      <c r="E29" s="12"/>
      <c r="F29" s="13" t="s">
        <v>73</v>
      </c>
      <c r="G29" s="15" t="s">
        <v>74</v>
      </c>
      <c r="H29" s="15">
        <v>1961</v>
      </c>
      <c r="I29" s="53"/>
      <c r="J29" s="20"/>
      <c r="K29" s="23"/>
      <c r="L29" s="20">
        <v>1197</v>
      </c>
      <c r="M29" s="7">
        <f>L29/2</f>
        <v>598.5</v>
      </c>
      <c r="N29" s="9">
        <v>6</v>
      </c>
      <c r="O29" s="9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1">
        <v>1031.0999999988112</v>
      </c>
      <c r="AI29" s="20">
        <f>ROUND(AH29/6,2)</f>
        <v>171.85</v>
      </c>
      <c r="AJ29" s="8">
        <v>4</v>
      </c>
      <c r="AK29" s="23"/>
      <c r="AL29" s="23"/>
      <c r="AM29" s="23"/>
      <c r="AN29" s="10">
        <f t="shared" si="3"/>
        <v>10</v>
      </c>
      <c r="AO29" s="63"/>
      <c r="AP29" s="11"/>
    </row>
    <row r="30" spans="1:42" ht="27.75" customHeight="1">
      <c r="A30" s="24">
        <v>5</v>
      </c>
      <c r="B30" s="25" t="s">
        <v>64</v>
      </c>
      <c r="C30" s="26">
        <v>60</v>
      </c>
      <c r="D30" s="5" t="str">
        <f>'[1]2008 Prešov Oficiálne výsledky'!E33</f>
        <v>Mihok Marko, Ing</v>
      </c>
      <c r="E30" s="12"/>
      <c r="F30" s="17" t="s">
        <v>40</v>
      </c>
      <c r="G30" s="15" t="s">
        <v>70</v>
      </c>
      <c r="H30" s="15">
        <v>1969</v>
      </c>
      <c r="I30" s="50">
        <f>'[1]2008 Prešov Oficiálne výsledky'!S33</f>
        <v>3937.000000000001</v>
      </c>
      <c r="J30" s="7">
        <f>I30/3</f>
        <v>1312.3333333333337</v>
      </c>
      <c r="K30" s="28">
        <v>8</v>
      </c>
      <c r="L30" s="21"/>
      <c r="M30" s="21"/>
      <c r="N30" s="7"/>
      <c r="O30" s="9"/>
      <c r="P30" s="22"/>
      <c r="Q30" s="7"/>
      <c r="R30" s="23"/>
      <c r="S30" s="23"/>
      <c r="T30" s="23"/>
      <c r="U30" s="23"/>
      <c r="V30" s="23"/>
      <c r="W30" s="23"/>
      <c r="X30" s="23"/>
      <c r="Y30" s="23"/>
      <c r="Z30" s="39"/>
      <c r="AA30" s="23"/>
      <c r="AB30" s="23"/>
      <c r="AC30" s="23"/>
      <c r="AD30" s="23"/>
      <c r="AE30" s="23"/>
      <c r="AF30" s="23"/>
      <c r="AG30" s="23"/>
      <c r="AH30" s="67"/>
      <c r="AI30" s="20"/>
      <c r="AJ30" s="23"/>
      <c r="AK30" s="23"/>
      <c r="AL30" s="23"/>
      <c r="AM30" s="23"/>
      <c r="AN30" s="10">
        <f t="shared" si="3"/>
        <v>8</v>
      </c>
      <c r="AO30" s="63"/>
      <c r="AP30" s="11"/>
    </row>
    <row r="31" spans="1:42" ht="27.75" customHeight="1">
      <c r="A31" s="24">
        <v>6</v>
      </c>
      <c r="B31" s="25" t="s">
        <v>64</v>
      </c>
      <c r="C31" s="26">
        <v>51</v>
      </c>
      <c r="D31" s="25" t="s">
        <v>75</v>
      </c>
      <c r="E31" s="30"/>
      <c r="F31" s="17" t="s">
        <v>76</v>
      </c>
      <c r="G31" s="16" t="s">
        <v>77</v>
      </c>
      <c r="H31" s="16">
        <v>1951</v>
      </c>
      <c r="I31" s="52"/>
      <c r="J31" s="7"/>
      <c r="K31" s="8"/>
      <c r="L31" s="21"/>
      <c r="M31" s="21"/>
      <c r="N31" s="7"/>
      <c r="O31" s="9"/>
      <c r="P31" s="22"/>
      <c r="Q31" s="7"/>
      <c r="R31" s="12"/>
      <c r="S31" s="23"/>
      <c r="T31" s="23"/>
      <c r="U31" s="23"/>
      <c r="V31" s="23"/>
      <c r="W31" s="23"/>
      <c r="X31" s="37">
        <v>1102.2000000026537</v>
      </c>
      <c r="Y31" s="39">
        <f>ROUND(X31/6,2)</f>
        <v>183.7</v>
      </c>
      <c r="Z31" s="8">
        <v>6</v>
      </c>
      <c r="AA31" s="23"/>
      <c r="AB31" s="23"/>
      <c r="AC31" s="23"/>
      <c r="AD31" s="23"/>
      <c r="AE31" s="23"/>
      <c r="AF31" s="23"/>
      <c r="AG31" s="23"/>
      <c r="AH31" s="67"/>
      <c r="AI31" s="23"/>
      <c r="AJ31" s="23"/>
      <c r="AK31" s="23"/>
      <c r="AL31" s="23"/>
      <c r="AM31" s="23"/>
      <c r="AN31" s="10">
        <f t="shared" si="3"/>
        <v>6</v>
      </c>
      <c r="AO31" s="11"/>
      <c r="AP31" s="27"/>
    </row>
    <row r="32" spans="1:42" ht="27.75" customHeight="1">
      <c r="A32" s="24">
        <v>6</v>
      </c>
      <c r="B32" s="25" t="s">
        <v>64</v>
      </c>
      <c r="C32" s="26">
        <v>61</v>
      </c>
      <c r="D32" s="25" t="str">
        <f>'[1]2008 Prešov Oficiálne výsledky'!E34</f>
        <v>Boroň Ľubomír</v>
      </c>
      <c r="E32" s="29"/>
      <c r="F32" s="17" t="s">
        <v>40</v>
      </c>
      <c r="G32" s="16" t="s">
        <v>71</v>
      </c>
      <c r="H32" s="16">
        <v>1962</v>
      </c>
      <c r="I32" s="50">
        <f>'[1]2008 Prešov Oficiálne výsledky'!S34</f>
        <v>7136.00000000001</v>
      </c>
      <c r="J32" s="7">
        <f>I32/3</f>
        <v>2378.66666666667</v>
      </c>
      <c r="K32" s="28">
        <v>6</v>
      </c>
      <c r="L32" s="21"/>
      <c r="M32" s="21"/>
      <c r="N32" s="7"/>
      <c r="O32" s="9"/>
      <c r="P32" s="22"/>
      <c r="Q32" s="7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67"/>
      <c r="AI32" s="20"/>
      <c r="AJ32" s="23"/>
      <c r="AK32" s="23"/>
      <c r="AL32" s="23"/>
      <c r="AM32" s="23"/>
      <c r="AN32" s="10">
        <f t="shared" si="3"/>
        <v>6</v>
      </c>
      <c r="AO32" s="63"/>
      <c r="AP32" s="11"/>
    </row>
    <row r="35" spans="7:8" ht="18">
      <c r="G35" s="2"/>
      <c r="H35" s="2"/>
    </row>
  </sheetData>
  <sheetProtection password="CC37" sheet="1" objects="1" scenarios="1" selectLockedCells="1" selectUnlockedCells="1"/>
  <mergeCells count="129">
    <mergeCell ref="Y4:Y5"/>
    <mergeCell ref="Z4:Z5"/>
    <mergeCell ref="L2:N2"/>
    <mergeCell ref="L3:N3"/>
    <mergeCell ref="L4:L5"/>
    <mergeCell ref="M4:M5"/>
    <mergeCell ref="N4:N5"/>
    <mergeCell ref="O2:Q2"/>
    <mergeCell ref="R2:T2"/>
    <mergeCell ref="O3:Q3"/>
    <mergeCell ref="R4:R5"/>
    <mergeCell ref="S4:S5"/>
    <mergeCell ref="T4:T5"/>
    <mergeCell ref="W4:W5"/>
    <mergeCell ref="V4:V5"/>
    <mergeCell ref="P4:P5"/>
    <mergeCell ref="Q4:Q5"/>
    <mergeCell ref="A4:A5"/>
    <mergeCell ref="B4:B5"/>
    <mergeCell ref="E4:E5"/>
    <mergeCell ref="F4:F5"/>
    <mergeCell ref="G4:G5"/>
    <mergeCell ref="D4:D5"/>
    <mergeCell ref="C4:C5"/>
    <mergeCell ref="H4:H5"/>
    <mergeCell ref="O4:O5"/>
    <mergeCell ref="I2:K2"/>
    <mergeCell ref="I3:K3"/>
    <mergeCell ref="I4:I5"/>
    <mergeCell ref="J4:J5"/>
    <mergeCell ref="K4:K5"/>
    <mergeCell ref="A2:H3"/>
    <mergeCell ref="R3:T3"/>
    <mergeCell ref="AP4:AP5"/>
    <mergeCell ref="U4:U5"/>
    <mergeCell ref="X2:Z2"/>
    <mergeCell ref="U3:W3"/>
    <mergeCell ref="X3:Z3"/>
    <mergeCell ref="U2:W2"/>
    <mergeCell ref="AA2:AC2"/>
    <mergeCell ref="AK2:AM2"/>
    <mergeCell ref="AP24:AP25"/>
    <mergeCell ref="AP22:AP23"/>
    <mergeCell ref="X4:X5"/>
    <mergeCell ref="AA3:AC3"/>
    <mergeCell ref="AK3:AM3"/>
    <mergeCell ref="AE3:AG3"/>
    <mergeCell ref="AH3:AJ3"/>
    <mergeCell ref="AA4:AA5"/>
    <mergeCell ref="AB4:AB5"/>
    <mergeCell ref="AC4:AC5"/>
    <mergeCell ref="AP2:AP3"/>
    <mergeCell ref="AG4:AG5"/>
    <mergeCell ref="AH2:AJ2"/>
    <mergeCell ref="AH4:AH5"/>
    <mergeCell ref="AI4:AI5"/>
    <mergeCell ref="AE2:AG2"/>
    <mergeCell ref="AL4:AL5"/>
    <mergeCell ref="AM4:AM5"/>
    <mergeCell ref="AO4:AO5"/>
    <mergeCell ref="AK4:AK5"/>
    <mergeCell ref="A1:AP1"/>
    <mergeCell ref="A22:H23"/>
    <mergeCell ref="I22:K22"/>
    <mergeCell ref="L22:N22"/>
    <mergeCell ref="O22:Q22"/>
    <mergeCell ref="R22:T22"/>
    <mergeCell ref="U22:W22"/>
    <mergeCell ref="X22:Z22"/>
    <mergeCell ref="AO2:AO3"/>
    <mergeCell ref="AE22:AG22"/>
    <mergeCell ref="AH22:AJ22"/>
    <mergeCell ref="AK22:AM22"/>
    <mergeCell ref="AN2:AN5"/>
    <mergeCell ref="AE4:AE5"/>
    <mergeCell ref="AF4:AF5"/>
    <mergeCell ref="AJ4:AJ5"/>
    <mergeCell ref="U23:W23"/>
    <mergeCell ref="X23:Z23"/>
    <mergeCell ref="AA23:AC23"/>
    <mergeCell ref="AA22:AC22"/>
    <mergeCell ref="I23:K23"/>
    <mergeCell ref="L23:N23"/>
    <mergeCell ref="O23:Q23"/>
    <mergeCell ref="R23:T23"/>
    <mergeCell ref="AE23:AG23"/>
    <mergeCell ref="AH23:AJ23"/>
    <mergeCell ref="AK23:AM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S24:S25"/>
    <mergeCell ref="T24:T25"/>
    <mergeCell ref="U24:U25"/>
    <mergeCell ref="V24:V25"/>
    <mergeCell ref="W24:W25"/>
    <mergeCell ref="X24:X25"/>
    <mergeCell ref="Y24:Y25"/>
    <mergeCell ref="Z24:Z25"/>
    <mergeCell ref="AA24:AA25"/>
    <mergeCell ref="AB24:AB25"/>
    <mergeCell ref="AC24:AC25"/>
    <mergeCell ref="AE24:AE25"/>
    <mergeCell ref="AF24:AF25"/>
    <mergeCell ref="AG24:AG25"/>
    <mergeCell ref="AH24:AH25"/>
    <mergeCell ref="AI24:AI25"/>
    <mergeCell ref="AJ24:AJ25"/>
    <mergeCell ref="AK24:AK25"/>
    <mergeCell ref="AL24:AL25"/>
    <mergeCell ref="AM24:AM25"/>
    <mergeCell ref="AO24:AO25"/>
    <mergeCell ref="AN22:AN25"/>
    <mergeCell ref="AO22:AO23"/>
  </mergeCells>
  <printOptions/>
  <pageMargins left="0.15748031496062992" right="0.4724409448818898" top="0.3937007874015748" bottom="0.3937007874015748" header="0.5118110236220472" footer="0.5118110236220472"/>
  <pageSetup horizontalDpi="600" verticalDpi="600" orientation="landscape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</dc:creator>
  <cp:keywords/>
  <dc:description/>
  <cp:lastModifiedBy>user</cp:lastModifiedBy>
  <cp:lastPrinted>2008-09-30T09:47:22Z</cp:lastPrinted>
  <dcterms:created xsi:type="dcterms:W3CDTF">2008-06-29T17:51:59Z</dcterms:created>
  <dcterms:modified xsi:type="dcterms:W3CDTF">2010-01-20T18:07:13Z</dcterms:modified>
  <cp:category/>
  <cp:version/>
  <cp:contentType/>
  <cp:contentStatus/>
</cp:coreProperties>
</file>